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Override PartName="/xl/_rels/workbook.xml.rels" ContentType="application/vnd.openxmlformats-package.relationships+xml"/>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worksheets/_rels/sheet6.xml.rels" ContentType="application/vnd.openxmlformats-package.relationships+xml"/>
  <Override PartName="/xl/worksheets/_rels/sheet4.xml.rels" ContentType="application/vnd.openxmlformats-package.relationship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sharedStrings.xml" ContentType="application/vnd.openxmlformats-officedocument.spreadsheetml.sharedStrings+xml"/>
  <Override PartName="/xl/drawings/_rels/drawing1.xml.rels" ContentType="application/vnd.openxmlformats-package.relationships+xml"/>
  <Override PartName="/xl/drawings/drawing1.xml" ContentType="application/vnd.openxmlformats-officedocument.drawing+xml"/>
  <Override PartName="/xl/charts/chart1.xml" ContentType="application/vnd.openxmlformats-officedocument.drawingml.chart+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
</Relationships>
</file>

<file path=xl/workbook.xml><?xml version="1.0" encoding="utf-8"?>
<workbook xmlns="http://schemas.openxmlformats.org/spreadsheetml/2006/main" xmlns:r="http://schemas.openxmlformats.org/officeDocument/2006/relationships">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Start here" sheetId="1" state="visible" r:id="rId3"/>
    <sheet name="Inputs" sheetId="2" state="visible" r:id="rId4"/>
    <sheet name="13-Week Forecast" sheetId="3" state="visible" r:id="rId5"/>
    <sheet name="Summary" sheetId="4" state="visible" r:id="rId6"/>
    <sheet name="Example" sheetId="5" state="visible" r:id="rId7"/>
    <sheet name="Next step" sheetId="6" state="visible" r:id="rId8"/>
  </sheets>
  <definedNames>
    <definedName function="false" hidden="false" localSheetId="2" name="_xlnm.Print_Area" vbProcedure="false">'13-Week Forecast'!$A$1:$O$38</definedName>
    <definedName function="false" hidden="false" localSheetId="2" name="_xlnm.Print_Titles" vbProcedure="false">'13-Week Forecast'!$5:$6</definedName>
    <definedName function="false" hidden="false" localSheetId="4" name="_xlnm.Print_Area" vbProcedure="false">Example!$A$1:$O$43</definedName>
    <definedName function="false" hidden="false" localSheetId="4" name="_xlnm.Print_Titles" vbProcedure="false">Example!$5:$6</definedName>
    <definedName function="false" hidden="false" localSheetId="1" name="_xlnm.Print_Area" vbProcedure="false">Inputs!$A$1:$E$15</definedName>
    <definedName function="false" hidden="false" localSheetId="5" name="_xlnm.Print_Area" vbProcedure="false">'Next step'!$A$1:$D$19</definedName>
    <definedName function="false" hidden="false" localSheetId="0" name="_xlnm.Print_Area" vbProcedure="false">'Start here'!$A$1:$D$35</definedName>
    <definedName function="false" hidden="false" localSheetId="3" name="_xlnm.Print_Area" vbProcedure="false">Summary!$A$1:$N$51</definedName>
  </definedNames>
  <calcPr iterateCount="100" refMode="A1" iterate="false" iterateDelta="0.001" fullCalcOnLoad="1"/>
  <extLst>
    <ext xmlns:loext="http://schemas.libreoffice.org/" uri="{7626C862-2A13-11E5-B345-FEFF819CDC9F}">
      <loext:extCalcPr stringRefSyntax="ExcelA1"/>
    </ext>
  </extLst>
</workbook>
</file>

<file path=xl/sharedStrings.xml><?xml version="1.0" encoding="utf-8"?>
<sst xmlns="http://schemas.openxmlformats.org/spreadsheetml/2006/main" count="187" uniqueCount="149">
  <si>
    <t xml:space="preserve">13-Week Cash Flow Planner</t>
  </si>
  <si>
    <t xml:space="preserve">Nesko Partners  |  neskopartners.com  |  A free planner for owner-led businesses</t>
  </si>
  <si>
    <t xml:space="preserve">What this is</t>
  </si>
  <si>
    <t xml:space="preserve">A simple view of the next 13 weeks of cash in your business. You enter what you expect to receive and pay each week, and the planner shows where your bank balance is heading, when it gets tight, and how many weeks of cover you have. It works for any owner-led business, in any industry. Nothing is locked, everything can be edited, and your numbers stay in this file. Choose your currency (NZD, AUD, USD or GBP) on the Inputs sheet and every amount updates.</t>
  </si>
  <si>
    <t xml:space="preserve">How to use it: five steps</t>
  </si>
  <si>
    <t xml:space="preserve">Step 1  Set up</t>
  </si>
  <si>
    <t xml:space="preserve">On the Inputs sheet, set your week-1 start date (a Monday), your opening bank balance and your minimum cash buffer, which is the amount you never want to fall below.</t>
  </si>
  <si>
    <t xml:space="preserve">Step 2  Enter receipts</t>
  </si>
  <si>
    <t xml:space="preserve">On the 13-Week Forecast sheet, enter the money you expect to receive in the week it is likely to land in your bank, not the week you send the invoice.</t>
  </si>
  <si>
    <t xml:space="preserve">Step 3  Enter payments</t>
  </si>
  <si>
    <t xml:space="preserve">Enter payments in the week they will leave your account. Use positive numbers. Include wages, your own drawings, tax and any large one-off purchases.</t>
  </si>
  <si>
    <t xml:space="preserve">Step 4  Read the Summary</t>
  </si>
  <si>
    <t xml:space="preserve">The Summary sheet shows your lowest point, the first week you fall below your buffer, and plain-English notes on what the numbers are telling you.</t>
  </si>
  <si>
    <t xml:space="preserve">Step 5  Update every week</t>
  </si>
  <si>
    <t xml:space="preserve">Each week, move your start date forward or overwrite the past week with what actually happened, then adjust the weeks ahead. Ten minutes a week is enough.</t>
  </si>
  <si>
    <t xml:space="preserve">Colour key</t>
  </si>
  <si>
    <t xml:space="preserve">Input cells: pale yellow with blue text. These are the only cells you need to type in.</t>
  </si>
  <si>
    <t xml:space="preserve">Formulas: black text. They calculate for you, so please do not type over them.</t>
  </si>
  <si>
    <t xml:space="preserve">Healthy</t>
  </si>
  <si>
    <t xml:space="preserve">Headroom row, green-tinted: closing cash is at or above your buffer.</t>
  </si>
  <si>
    <t xml:space="preserve">Below buffer</t>
  </si>
  <si>
    <t xml:space="preserve">Headroom row, burgundy-tinted: closing cash has fallen below your buffer. This is a watch point.</t>
  </si>
  <si>
    <t xml:space="preserve">Cash versus profit, in plain English</t>
  </si>
  <si>
    <t xml:space="preserve">Profit</t>
  </si>
  <si>
    <t xml:space="preserve">Profit is what is left after your costs are matched to the sales they relate to. It is an accounting view, and it can look healthy on paper while the bank balance does not.</t>
  </si>
  <si>
    <t xml:space="preserve">Cash</t>
  </si>
  <si>
    <t xml:space="preserve">Cash is the money that actually moves in and out of your bank account, on the day it moves. A business can be profitable and still run short of cash when customers pay after suppliers, wages and tax have been paid.</t>
  </si>
  <si>
    <t xml:space="preserve">Why it matters here</t>
  </si>
  <si>
    <t xml:space="preserve">This planner follows cash only. Enter amounts on the date money is expected to arrive in, or leave, your account.</t>
  </si>
  <si>
    <t xml:space="preserve">Common blind spots</t>
  </si>
  <si>
    <t xml:space="preserve">Paying faster than you are paid</t>
  </si>
  <si>
    <t xml:space="preserve">Suppliers, wages and rent are due on fixed dates, while customers often pay 30 days or more after you invoice.</t>
  </si>
  <si>
    <t xml:space="preserve">One customer, a large share</t>
  </si>
  <si>
    <t xml:space="preserve">If a single customer makes up much of your receipts, one late payment can move the whole plan.</t>
  </si>
  <si>
    <t xml:space="preserve">Tax and payroll dates bunched</t>
  </si>
  <si>
    <t xml:space="preserve">When several large payments fall in the same week or two, a healthy-looking month can still run short.</t>
  </si>
  <si>
    <t xml:space="preserve">Seasonal gaps</t>
  </si>
  <si>
    <t xml:space="preserve">Receipts slow down in quiet periods while rent, wages and subscriptions carry on.</t>
  </si>
  <si>
    <t xml:space="preserve">Owner drawings not planned</t>
  </si>
  <si>
    <t xml:space="preserve">If your own pay is taken from whatever is left, it is hard to see when the business is stretched.</t>
  </si>
  <si>
    <t xml:space="preserve">Annual and one-off bills</t>
  </si>
  <si>
    <t xml:space="preserve">Insurance, equipment and annual subscriptions often arrive in a single week and are easy to forget.</t>
  </si>
  <si>
    <t xml:space="preserve">Receipts counted too early</t>
  </si>
  <si>
    <t xml:space="preserve">Counting money in the week an invoice is sent, rather than the week it is paid, makes the forecast look better than it is.</t>
  </si>
  <si>
    <t xml:space="preserve">The Example sheet shows a fictional business so you can see how the planner works. When the numbers raise questions, the Next step sheet explains how we can help. Confidential. No obligation.</t>
  </si>
  <si>
    <t xml:space="preserve">Inputs</t>
  </si>
  <si>
    <t xml:space="preserve">Set these first. The pale yellow cells are yours to edit.</t>
  </si>
  <si>
    <t xml:space="preserve">Your details</t>
  </si>
  <si>
    <t xml:space="preserve">Business name</t>
  </si>
  <si>
    <t xml:space="preserve">Your business name</t>
  </si>
  <si>
    <t xml:space="preserve">Shown at the top of the forecast and summary.</t>
  </si>
  <si>
    <t xml:space="preserve">Week-1 start date (a Monday)</t>
  </si>
  <si>
    <t xml:space="preserve">Format DD/MM/YYYY. Choose the Monday of the week you are starting from.</t>
  </si>
  <si>
    <t xml:space="preserve">Opening bank balance</t>
  </si>
  <si>
    <t xml:space="preserve">The cash in your bank at the start of week 1. Use a negative number if overdrawn.</t>
  </si>
  <si>
    <t xml:space="preserve">Minimum cash buffer</t>
  </si>
  <si>
    <t xml:space="preserve">The amount you never want your bank balance to fall below. Many owners choose a few weeks of fixed costs.</t>
  </si>
  <si>
    <t xml:space="preserve">Currency label</t>
  </si>
  <si>
    <t xml:space="preserve">NZD</t>
  </si>
  <si>
    <t xml:space="preserve">Choose your currency from the list: NZD, AUD, USD or GBP. Symbols and wording update across the workbook.</t>
  </si>
  <si>
    <t xml:space="preserve">Number of weeks</t>
  </si>
  <si>
    <t xml:space="preserve">Fixed at 13 weeks, which is one quarter.</t>
  </si>
  <si>
    <t xml:space="preserve">Forecast ends (Sunday of week 13)</t>
  </si>
  <si>
    <t xml:space="preserve">Date check</t>
  </si>
  <si>
    <t xml:space="preserve">Currency: choose NZD, AUD, USD or GBP in the Currency label cell above and every amount in this workbook shows in that currency.</t>
  </si>
  <si>
    <t xml:space="preserve">Type in the pale yellow cells only. Enter receipts and payments as positive numbers, in the week the money lands in or leaves your bank. You can rename any row label.</t>
  </si>
  <si>
    <t xml:space="preserve">Week</t>
  </si>
  <si>
    <t xml:space="preserve">13-week total</t>
  </si>
  <si>
    <t xml:space="preserve">Week commencing (Monday)</t>
  </si>
  <si>
    <t xml:space="preserve">Opening cash</t>
  </si>
  <si>
    <t xml:space="preserve">RECEIPTS</t>
  </si>
  <si>
    <t xml:space="preserve">Customer or revenue stream 1</t>
  </si>
  <si>
    <t xml:space="preserve">Customer or revenue stream 2</t>
  </si>
  <si>
    <t xml:space="preserve">Customer or revenue stream 3</t>
  </si>
  <si>
    <t xml:space="preserve">Customer or revenue stream 4</t>
  </si>
  <si>
    <t xml:space="preserve">Customer or revenue stream 5</t>
  </si>
  <si>
    <t xml:space="preserve">Other receipts</t>
  </si>
  <si>
    <t xml:space="preserve">Loan or funding in</t>
  </si>
  <si>
    <t xml:space="preserve">Total receipts</t>
  </si>
  <si>
    <t xml:space="preserve">PAYMENTS</t>
  </si>
  <si>
    <t xml:space="preserve">Wages and contractor pay</t>
  </si>
  <si>
    <t xml:space="preserve">Owner drawings</t>
  </si>
  <si>
    <t xml:space="preserve">Rent and premises</t>
  </si>
  <si>
    <t xml:space="preserve">Suppliers and materials</t>
  </si>
  <si>
    <t xml:space="preserve">Marketing</t>
  </si>
  <si>
    <t xml:space="preserve">Software and subscriptions</t>
  </si>
  <si>
    <t xml:space="preserve">Insurance</t>
  </si>
  <si>
    <t xml:space="preserve">Tax and government payments</t>
  </si>
  <si>
    <t xml:space="preserve">Loan repayments</t>
  </si>
  <si>
    <t xml:space="preserve">Equipment and capex</t>
  </si>
  <si>
    <t xml:space="preserve">Other 1</t>
  </si>
  <si>
    <t xml:space="preserve">Other 2</t>
  </si>
  <si>
    <t xml:space="preserve">Total payments</t>
  </si>
  <si>
    <t xml:space="preserve">Net cash movement</t>
  </si>
  <si>
    <t xml:space="preserve">Closing cash</t>
  </si>
  <si>
    <t xml:space="preserve">Headroom (closing cash minus buffer)</t>
  </si>
  <si>
    <t xml:space="preserve">Weeks of cash cover</t>
  </si>
  <si>
    <t xml:space="preserve">Below buffer (1 = yes)</t>
  </si>
  <si>
    <t xml:space="preserve">Weeks of cash cover = closing cash divided by your average weekly payments over the 13 weeks. It shows how many weeks the business could keep paying its bills with no new receipts.</t>
  </si>
  <si>
    <t xml:space="preserve">Summary</t>
  </si>
  <si>
    <t xml:space="preserve">What your next 13 weeks of cash are telling you</t>
  </si>
  <si>
    <t xml:space="preserve">LOWEST CLOSING CASH</t>
  </si>
  <si>
    <t xml:space="preserve">FIRST WEEK BELOW BUFFER</t>
  </si>
  <si>
    <t xml:space="preserve">CLOSING CASH, WEEK 13</t>
  </si>
  <si>
    <t xml:space="preserve">WEEKS OF CASH COVER, WEEK 13</t>
  </si>
  <si>
    <t xml:space="preserve">Based on average weekly payments</t>
  </si>
  <si>
    <t xml:space="preserve">TOTAL RECEIPTS</t>
  </si>
  <si>
    <t xml:space="preserve">TOTAL PAYMENTS</t>
  </si>
  <si>
    <t xml:space="preserve">AVERAGE WEEKLY NET MOVEMENT</t>
  </si>
  <si>
    <t xml:space="preserve">WEEKS BELOW BUFFER</t>
  </si>
  <si>
    <t xml:space="preserve">Across 13 weeks</t>
  </si>
  <si>
    <t xml:space="preserve">Out of 13</t>
  </si>
  <si>
    <t xml:space="preserve">Closing cash against your buffer, week by week</t>
  </si>
  <si>
    <t xml:space="preserve">What this is telling you</t>
  </si>
  <si>
    <t xml:space="preserve">Blind spot checks</t>
  </si>
  <si>
    <t xml:space="preserve">Customer concentration</t>
  </si>
  <si>
    <t xml:space="preserve">Payments bunched together</t>
  </si>
  <si>
    <t xml:space="preserve">Tax and government dates</t>
  </si>
  <si>
    <t xml:space="preserve">Timing of receipts</t>
  </si>
  <si>
    <t xml:space="preserve">The Four Questions: a prompt for your next five minutes</t>
  </si>
  <si>
    <t xml:space="preserve">1.  Where does the money actually go?</t>
  </si>
  <si>
    <t xml:space="preserve">2.  What only works because you are in the room?</t>
  </si>
  <si>
    <t xml:space="preserve">3.  What is still running on a handshake?</t>
  </si>
  <si>
    <t xml:space="preserve">4.  What decision is coming that the business is not ready for?</t>
  </si>
  <si>
    <t xml:space="preserve">These are the four questions we use to look at every business we work with. Your forecast speaks to the first directly. Jot down your honest answers to the other three, and notice which one is hardest to answer. If any of this raises questions, the Next step sheet explains how we can help.</t>
  </si>
  <si>
    <t xml:space="preserve">Example: 13-Week Cash Flow Planner</t>
  </si>
  <si>
    <t xml:space="preserve">Illustrative example, not a real business. All figures are made up to show how the planner works.</t>
  </si>
  <si>
    <t xml:space="preserve">Example inputs. Week-1 start date:</t>
  </si>
  <si>
    <t xml:space="preserve">Opening cash:</t>
  </si>
  <si>
    <t xml:space="preserve">Minimum buffer:</t>
  </si>
  <si>
    <t xml:space="preserve">Pale yellow cells with blue text are inputs. Black cells are formulas.</t>
  </si>
  <si>
    <t xml:space="preserve">What this example shows</t>
  </si>
  <si>
    <t xml:space="preserve">Next step</t>
  </si>
  <si>
    <t xml:space="preserve">Nesko Partners  |  Business advisory for owner-led businesses</t>
  </si>
  <si>
    <t xml:space="preserve">If the numbers raise questions you would rather not work out alone, we are happy to look at them with you.</t>
  </si>
  <si>
    <t xml:space="preserve">A forecast shows you where cash is heading. It does not always show why, or what to do about it. Our key business advisor, Anita Menzies, will go through your numbers with you, in confidence, and tell you plainly what she sees.</t>
  </si>
  <si>
    <t xml:space="preserve">Book a confidential conversation</t>
  </si>
  <si>
    <t xml:space="preserve">Confidential. No obligation.</t>
  </si>
  <si>
    <t xml:space="preserve">How to reach us</t>
  </si>
  <si>
    <t xml:space="preserve">Book online</t>
  </si>
  <si>
    <t xml:space="preserve">neskopartners.com/book-a-confidential-conversation/</t>
  </si>
  <si>
    <t xml:space="preserve">Email</t>
  </si>
  <si>
    <t xml:space="preserve">Anita@neskopartners.com</t>
  </si>
  <si>
    <t xml:space="preserve">Phone</t>
  </si>
  <si>
    <t xml:space="preserve">+64 22 497 0421</t>
  </si>
  <si>
    <t xml:space="preserve">Not ready to talk? Start smaller</t>
  </si>
  <si>
    <t xml:space="preserve">Business Health Check</t>
  </si>
  <si>
    <t xml:space="preserve">A free ten-minute check: neskopartners.com/business-health-check/</t>
  </si>
  <si>
    <t xml:space="preserve">This planner is a free resource from Nesko Partners. Your numbers stay in this file and are never sent to us.</t>
  </si>
</sst>
</file>

<file path=xl/styles.xml><?xml version="1.0" encoding="utf-8"?>
<styleSheet xmlns="http://schemas.openxmlformats.org/spreadsheetml/2006/main">
  <numFmts count="23">
    <numFmt numFmtId="164" formatCode="General"/>
    <numFmt numFmtId="165" formatCode="#,##0"/>
    <numFmt numFmtId="166" formatCode="dd/mm/yyyy"/>
    <numFmt numFmtId="167" formatCode="\$#,##0;&quot;($&quot;#,##0\);\$0"/>
    <numFmt numFmtId="168" formatCode="&quot;Wk &quot;0"/>
    <numFmt numFmtId="169" formatCode="\$#,##0;&quot;($&quot;#,##0\);\-"/>
    <numFmt numFmtId="170" formatCode="0.0"/>
    <numFmt numFmtId="171" formatCode="0;;\-"/>
    <numFmt numFmtId="172" formatCode="@"/>
    <numFmt numFmtId="173" formatCode="0"/>
    <numFmt numFmtId="174" formatCode="\$#,##0"/>
    <numFmt numFmtId="175" formatCode="&quot;NZ$&quot;#,##0;(&quot;NZ$&quot;#,##0);&quot;NZ$&quot;0"/>
    <numFmt numFmtId="176" formatCode="&quot;NZ$&quot;#,##0;(&quot;NZ$&quot;#,##0);\-"/>
    <numFmt numFmtId="177" formatCode="&quot;NZ$&quot;#,##0"/>
    <numFmt numFmtId="178" formatCode="&quot;A$&quot;#,##0;(&quot;A$&quot;#,##0);&quot;A$&quot;0"/>
    <numFmt numFmtId="179" formatCode="&quot;A$&quot;#,##0;(&quot;A$&quot;#,##0);\-"/>
    <numFmt numFmtId="180" formatCode="&quot;A$&quot;#,##0"/>
    <numFmt numFmtId="181" formatCode="&quot;US$&quot;#,##0;(&quot;US$&quot;#,##0);&quot;US$&quot;0"/>
    <numFmt numFmtId="182" formatCode="&quot;US$&quot;#,##0;(&quot;US$&quot;#,##0);\-"/>
    <numFmt numFmtId="183" formatCode="&quot;US$&quot;#,##0"/>
    <numFmt numFmtId="184" formatCode="&quot;£&quot;#,##0;(&quot;£&quot;#,##0);&quot;£&quot;0"/>
    <numFmt numFmtId="185" formatCode="&quot;£&quot;#,##0;(&quot;£&quot;#,##0);\-"/>
    <numFmt numFmtId="186" formatCode="&quot;£&quot;#,##0"/>
  </numFmts>
  <fonts count="33">
    <font>
      <sz val="11"/>
      <color theme="1"/>
      <name val="Calibri"/>
      <family val="2"/>
      <charset val="1"/>
    </font>
    <font>
      <sz val="10"/>
      <name val="Arial"/>
      <family val="0"/>
    </font>
    <font>
      <sz val="10"/>
      <name val="Arial"/>
      <family val="0"/>
    </font>
    <font>
      <sz val="10"/>
      <name val="Arial"/>
      <family val="0"/>
    </font>
    <font>
      <sz val="26"/>
      <color rgb="FFFFFFFF"/>
      <name val="Georgia"/>
      <family val="0"/>
      <charset val="1"/>
    </font>
    <font>
      <sz val="11"/>
      <color rgb="FFDCE1EC"/>
      <name val="Calibri"/>
      <family val="0"/>
      <charset val="1"/>
    </font>
    <font>
      <b val="true"/>
      <sz val="12"/>
      <color rgb="FFFFFFFF"/>
      <name val="Calibri"/>
      <family val="0"/>
      <charset val="1"/>
    </font>
    <font>
      <sz val="11"/>
      <color rgb="FF1D1E22"/>
      <name val="Calibri"/>
      <family val="0"/>
      <charset val="1"/>
    </font>
    <font>
      <b val="true"/>
      <sz val="11"/>
      <color rgb="FFFFFFFF"/>
      <name val="Calibri"/>
      <family val="0"/>
      <charset val="1"/>
    </font>
    <font>
      <sz val="11"/>
      <color rgb="FF0000FF"/>
      <name val="Calibri"/>
      <family val="0"/>
      <charset val="1"/>
    </font>
    <font>
      <sz val="11"/>
      <color rgb="FF000000"/>
      <name val="Calibri"/>
      <family val="0"/>
      <charset val="1"/>
    </font>
    <font>
      <b val="true"/>
      <sz val="11"/>
      <color rgb="FF1E5B32"/>
      <name val="Calibri"/>
      <family val="0"/>
      <charset val="1"/>
    </font>
    <font>
      <b val="true"/>
      <sz val="11"/>
      <color rgb="FF4A1521"/>
      <name val="Calibri"/>
      <family val="0"/>
      <charset val="1"/>
    </font>
    <font>
      <b val="true"/>
      <sz val="11"/>
      <color rgb="FF1D1E22"/>
      <name val="Calibri"/>
      <family val="0"/>
      <charset val="1"/>
    </font>
    <font>
      <i val="true"/>
      <sz val="11"/>
      <color rgb="FF6B7280"/>
      <name val="Calibri"/>
      <family val="0"/>
      <charset val="1"/>
    </font>
    <font>
      <sz val="10"/>
      <color rgb="FF6B7280"/>
      <name val="Calibri"/>
      <family val="0"/>
      <charset val="1"/>
    </font>
    <font>
      <i val="true"/>
      <sz val="11"/>
      <color rgb="FF4A1521"/>
      <name val="Calibri"/>
      <family val="0"/>
      <charset val="1"/>
    </font>
    <font>
      <i val="true"/>
      <sz val="10"/>
      <color rgb="FF6B7280"/>
      <name val="Calibri"/>
      <family val="0"/>
      <charset val="1"/>
    </font>
    <font>
      <sz val="22"/>
      <color rgb="FFFFFFFF"/>
      <name val="Georgia"/>
      <family val="0"/>
      <charset val="1"/>
    </font>
    <font>
      <b val="true"/>
      <sz val="11"/>
      <color rgb="FF000000"/>
      <name val="Calibri"/>
      <family val="0"/>
      <charset val="1"/>
    </font>
    <font>
      <b val="true"/>
      <sz val="11"/>
      <color rgb="FF0A1931"/>
      <name val="Calibri"/>
      <family val="0"/>
      <charset val="1"/>
    </font>
    <font>
      <sz val="11"/>
      <color rgb="FF6B7280"/>
      <name val="Calibri"/>
      <family val="0"/>
      <charset val="1"/>
    </font>
    <font>
      <b val="true"/>
      <sz val="11"/>
      <color rgb="FF6B7280"/>
      <name val="Calibri"/>
      <family val="0"/>
      <charset val="1"/>
    </font>
    <font>
      <b val="true"/>
      <sz val="9"/>
      <color rgb="FF6B7280"/>
      <name val="Calibri"/>
      <family val="0"/>
      <charset val="1"/>
    </font>
    <font>
      <sz val="20"/>
      <color rgb="FF0A1931"/>
      <name val="Georgia"/>
      <family val="0"/>
      <charset val="1"/>
    </font>
    <font>
      <sz val="9"/>
      <color rgb="FF6B7280"/>
      <name val="Calibri"/>
      <family val="0"/>
      <charset val="1"/>
    </font>
    <font>
      <sz val="13"/>
      <color rgb="FF0A1931"/>
      <name val="Georgia"/>
      <family val="0"/>
      <charset val="1"/>
    </font>
    <font>
      <sz val="10"/>
      <color rgb="FF000000"/>
      <name val="Calibri"/>
      <family val="2"/>
    </font>
    <font>
      <b val="true"/>
      <sz val="10"/>
      <color rgb="FF000000"/>
      <name val="Calibri"/>
      <family val="2"/>
    </font>
    <font>
      <b val="true"/>
      <sz val="10"/>
      <color rgb="FF6B7280"/>
      <name val="Calibri"/>
      <family val="0"/>
      <charset val="1"/>
    </font>
    <font>
      <sz val="18"/>
      <color rgb="FF0A1931"/>
      <name val="Georgia"/>
      <family val="0"/>
      <charset val="1"/>
    </font>
    <font>
      <b val="true"/>
      <u val="single"/>
      <sz val="15"/>
      <color rgb="FF0A1931"/>
      <name val="Calibri"/>
      <family val="0"/>
      <charset val="1"/>
    </font>
    <font>
      <u val="single"/>
      <sz val="11"/>
      <color rgb="FF0A1931"/>
      <name val="Calibri"/>
      <family val="0"/>
      <charset val="1"/>
    </font>
  </fonts>
  <fills count="10">
    <fill>
      <patternFill patternType="none"/>
    </fill>
    <fill>
      <patternFill patternType="gray125"/>
    </fill>
    <fill>
      <patternFill patternType="solid">
        <fgColor rgb="FFF4F6F9"/>
        <bgColor rgb="FFF7F4DF"/>
      </patternFill>
    </fill>
    <fill>
      <patternFill patternType="solid">
        <fgColor rgb="FF0A1931"/>
        <bgColor rgb="FF000000"/>
      </patternFill>
    </fill>
    <fill>
      <patternFill patternType="solid">
        <fgColor rgb="FF4A1521"/>
        <bgColor rgb="FF1D1E22"/>
      </patternFill>
    </fill>
    <fill>
      <patternFill patternType="solid">
        <fgColor rgb="FFF7F4DF"/>
        <bgColor rgb="FFF4F6F9"/>
      </patternFill>
    </fill>
    <fill>
      <patternFill patternType="solid">
        <fgColor rgb="FFFFFFFF"/>
        <bgColor rgb="FFF4F6F9"/>
      </patternFill>
    </fill>
    <fill>
      <patternFill patternType="solid">
        <fgColor rgb="FFDDEFE2"/>
        <bgColor rgb="FFDCE1EC"/>
      </patternFill>
    </fill>
    <fill>
      <patternFill patternType="solid">
        <fgColor rgb="FFF2D9DE"/>
        <bgColor rgb="FFD9D9D9"/>
      </patternFill>
    </fill>
    <fill>
      <patternFill patternType="solid">
        <fgColor rgb="FFDCE1EC"/>
        <bgColor rgb="FFD9D9D9"/>
      </patternFill>
    </fill>
  </fills>
  <borders count="6">
    <border diagonalUp="false" diagonalDown="false">
      <left/>
      <right/>
      <top/>
      <bottom/>
      <diagonal/>
    </border>
    <border diagonalUp="false" diagonalDown="false">
      <left style="thin">
        <color rgb="FFDCE1EC"/>
      </left>
      <right style="thin">
        <color rgb="FFDCE1EC"/>
      </right>
      <top style="thin">
        <color rgb="FFDCE1EC"/>
      </top>
      <bottom style="thin">
        <color rgb="FFDCE1EC"/>
      </bottom>
      <diagonal/>
    </border>
    <border diagonalUp="false" diagonalDown="false">
      <left/>
      <right/>
      <top/>
      <bottom style="thin">
        <color rgb="FFDCE1EC"/>
      </bottom>
      <diagonal/>
    </border>
    <border diagonalUp="false" diagonalDown="false">
      <left/>
      <right/>
      <top style="thin">
        <color rgb="FF0A1931"/>
      </top>
      <bottom style="thin">
        <color rgb="FFDCE1EC"/>
      </bottom>
      <diagonal/>
    </border>
    <border diagonalUp="false" diagonalDown="false">
      <left style="thick">
        <color rgb="FF4A1521"/>
      </left>
      <right/>
      <top/>
      <bottom/>
      <diagonal/>
    </border>
    <border diagonalUp="false" diagonalDown="false">
      <left style="thick">
        <color rgb="FF4A1521"/>
      </left>
      <right style="thick">
        <color rgb="FF4A1521"/>
      </right>
      <top style="thick">
        <color rgb="FF4A1521"/>
      </top>
      <bottom style="thick">
        <color rgb="FF4A1521"/>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80">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3" borderId="0" xfId="0" applyFont="true" applyBorder="true" applyAlignment="true" applyProtection="false">
      <alignment horizontal="general" vertical="center" textRotation="0" wrapText="false" indent="1" shrinkToFit="false"/>
      <protection locked="true" hidden="false"/>
    </xf>
    <xf numFmtId="164" fontId="5" fillId="3" borderId="0" xfId="0" applyFont="true" applyBorder="true" applyAlignment="true" applyProtection="false">
      <alignment horizontal="general" vertical="center" textRotation="0" wrapText="false" indent="1" shrinkToFit="false"/>
      <protection locked="true" hidden="false"/>
    </xf>
    <xf numFmtId="164" fontId="0" fillId="4" borderId="0" xfId="0" applyFont="false" applyBorder="false" applyAlignment="false" applyProtection="false">
      <alignment horizontal="general" vertical="bottom" textRotation="0" wrapText="false" indent="0" shrinkToFit="false"/>
      <protection locked="true" hidden="false"/>
    </xf>
    <xf numFmtId="164" fontId="6" fillId="3" borderId="0" xfId="0" applyFont="true" applyBorder="true" applyAlignment="true" applyProtection="false">
      <alignment horizontal="general" vertical="center" textRotation="0" wrapText="false" indent="1" shrinkToFit="false"/>
      <protection locked="true" hidden="false"/>
    </xf>
    <xf numFmtId="164" fontId="7" fillId="2" borderId="0" xfId="0" applyFont="true" applyBorder="true" applyAlignment="true" applyProtection="false">
      <alignment horizontal="left" vertical="center" textRotation="0" wrapText="true" indent="1" shrinkToFit="false"/>
      <protection locked="true" hidden="false"/>
    </xf>
    <xf numFmtId="164" fontId="8" fillId="4" borderId="0" xfId="0" applyFont="true" applyBorder="false" applyAlignment="true" applyProtection="false">
      <alignment horizontal="left" vertical="center" textRotation="0" wrapText="true" indent="1" shrinkToFit="false"/>
      <protection locked="true" hidden="false"/>
    </xf>
    <xf numFmtId="164" fontId="7" fillId="2" borderId="0" xfId="0" applyFont="true" applyBorder="false" applyAlignment="true" applyProtection="false">
      <alignment horizontal="left" vertical="center" textRotation="0" wrapText="true" indent="1" shrinkToFit="false"/>
      <protection locked="true" hidden="false"/>
    </xf>
    <xf numFmtId="165" fontId="9" fillId="5" borderId="1" xfId="0" applyFont="true" applyBorder="true" applyAlignment="true" applyProtection="false">
      <alignment horizontal="center" vertical="center" textRotation="0" wrapText="false" indent="0" shrinkToFit="false"/>
      <protection locked="true" hidden="false"/>
    </xf>
    <xf numFmtId="165" fontId="10" fillId="6" borderId="1" xfId="0" applyFont="true" applyBorder="true" applyAlignment="true" applyProtection="false">
      <alignment horizontal="center" vertical="center" textRotation="0" wrapText="false" indent="0" shrinkToFit="false"/>
      <protection locked="true" hidden="false"/>
    </xf>
    <xf numFmtId="164" fontId="11" fillId="7" borderId="1" xfId="0" applyFont="true" applyBorder="true" applyAlignment="true" applyProtection="false">
      <alignment horizontal="center" vertical="center" textRotation="0" wrapText="false" indent="0" shrinkToFit="false"/>
      <protection locked="true" hidden="false"/>
    </xf>
    <xf numFmtId="164" fontId="12" fillId="8" borderId="1" xfId="0" applyFont="true" applyBorder="true" applyAlignment="true" applyProtection="false">
      <alignment horizontal="center" vertical="center" textRotation="0" wrapText="false" indent="0" shrinkToFit="false"/>
      <protection locked="true" hidden="false"/>
    </xf>
    <xf numFmtId="164" fontId="13" fillId="2" borderId="0" xfId="0" applyFont="true" applyBorder="false" applyAlignment="true" applyProtection="false">
      <alignment horizontal="left" vertical="center" textRotation="0" wrapText="true" indent="1" shrinkToFit="false"/>
      <protection locked="true" hidden="false"/>
    </xf>
    <xf numFmtId="164" fontId="12" fillId="2" borderId="2" xfId="0" applyFont="true" applyBorder="true" applyAlignment="true" applyProtection="false">
      <alignment horizontal="left" vertical="center" textRotation="0" wrapText="true" indent="1" shrinkToFit="false"/>
      <protection locked="true" hidden="false"/>
    </xf>
    <xf numFmtId="164" fontId="7" fillId="2" borderId="2" xfId="0" applyFont="true" applyBorder="true" applyAlignment="true" applyProtection="false">
      <alignment horizontal="left" vertical="center" textRotation="0" wrapText="true" indent="1" shrinkToFit="false"/>
      <protection locked="true" hidden="false"/>
    </xf>
    <xf numFmtId="164" fontId="14" fillId="2" borderId="0" xfId="0" applyFont="true" applyBorder="true" applyAlignment="true" applyProtection="false">
      <alignment horizontal="left" vertical="center" textRotation="0" wrapText="true" indent="1" shrinkToFit="false"/>
      <protection locked="true" hidden="false"/>
    </xf>
    <xf numFmtId="164" fontId="9" fillId="5" borderId="1" xfId="0" applyFont="true" applyBorder="true" applyAlignment="true" applyProtection="false">
      <alignment horizontal="left" vertical="center" textRotation="0" wrapText="false" indent="0" shrinkToFit="false"/>
      <protection locked="true" hidden="false"/>
    </xf>
    <xf numFmtId="164" fontId="15" fillId="2" borderId="0" xfId="0" applyFont="true" applyBorder="false" applyAlignment="true" applyProtection="false">
      <alignment horizontal="left" vertical="center" textRotation="0" wrapText="true" indent="1" shrinkToFit="false"/>
      <protection locked="true" hidden="false"/>
    </xf>
    <xf numFmtId="166" fontId="9" fillId="5" borderId="1" xfId="0" applyFont="true" applyBorder="true" applyAlignment="true" applyProtection="false">
      <alignment horizontal="right" vertical="center" textRotation="0" wrapText="false" indent="0" shrinkToFit="false"/>
      <protection locked="true" hidden="false"/>
    </xf>
    <xf numFmtId="167" fontId="9" fillId="5" borderId="1" xfId="0" applyFont="true" applyBorder="true" applyAlignment="true" applyProtection="false">
      <alignment horizontal="right" vertical="center" textRotation="0" wrapText="false" indent="0" shrinkToFit="false"/>
      <protection locked="true" hidden="false"/>
    </xf>
    <xf numFmtId="164" fontId="10" fillId="6" borderId="1" xfId="0" applyFont="true" applyBorder="true" applyAlignment="true" applyProtection="false">
      <alignment horizontal="right" vertical="center" textRotation="0" wrapText="false" indent="0" shrinkToFit="false"/>
      <protection locked="true" hidden="false"/>
    </xf>
    <xf numFmtId="166" fontId="10" fillId="6" borderId="1" xfId="0" applyFont="true" applyBorder="true" applyAlignment="true" applyProtection="false">
      <alignment horizontal="right" vertical="center" textRotation="0" wrapText="false" indent="0" shrinkToFit="false"/>
      <protection locked="true" hidden="false"/>
    </xf>
    <xf numFmtId="164" fontId="16" fillId="2" borderId="0" xfId="0" applyFont="true" applyBorder="true" applyAlignment="true" applyProtection="false">
      <alignment horizontal="left" vertical="center" textRotation="0" wrapText="true" indent="1" shrinkToFit="false"/>
      <protection locked="true" hidden="false"/>
    </xf>
    <xf numFmtId="164" fontId="17" fillId="2" borderId="0" xfId="0" applyFont="true" applyBorder="true" applyAlignment="true" applyProtection="false">
      <alignment horizontal="left" vertical="center" textRotation="0" wrapText="true" indent="1" shrinkToFit="false"/>
      <protection locked="true" hidden="false"/>
    </xf>
    <xf numFmtId="164" fontId="18" fillId="3" borderId="0" xfId="0" applyFont="true" applyBorder="false" applyAlignment="true" applyProtection="false">
      <alignment horizontal="general" vertical="center" textRotation="0" wrapText="false" indent="1" shrinkToFit="false"/>
      <protection locked="true" hidden="false"/>
    </xf>
    <xf numFmtId="164" fontId="0" fillId="3" borderId="0" xfId="0" applyFont="false" applyBorder="false" applyAlignment="false" applyProtection="false">
      <alignment horizontal="general" vertical="bottom" textRotation="0" wrapText="false" indent="0" shrinkToFit="false"/>
      <protection locked="true" hidden="false"/>
    </xf>
    <xf numFmtId="164" fontId="5" fillId="3" borderId="0" xfId="0" applyFont="true" applyBorder="false" applyAlignment="true" applyProtection="false">
      <alignment horizontal="general" vertical="center" textRotation="0" wrapText="false" indent="1" shrinkToFit="false"/>
      <protection locked="true" hidden="false"/>
    </xf>
    <xf numFmtId="164" fontId="17" fillId="0" borderId="0" xfId="0" applyFont="true" applyBorder="true" applyAlignment="true" applyProtection="false">
      <alignment horizontal="general" vertical="center" textRotation="0" wrapText="false" indent="1" shrinkToFit="false"/>
      <protection locked="true" hidden="false"/>
    </xf>
    <xf numFmtId="164" fontId="8" fillId="3" borderId="0" xfId="0" applyFont="true" applyBorder="false" applyAlignment="true" applyProtection="false">
      <alignment horizontal="left" vertical="center" textRotation="0" wrapText="false" indent="1" shrinkToFit="false"/>
      <protection locked="true" hidden="false"/>
    </xf>
    <xf numFmtId="168" fontId="8" fillId="3" borderId="0" xfId="0" applyFont="true" applyBorder="false" applyAlignment="true" applyProtection="false">
      <alignment horizontal="center" vertical="center" textRotation="0" wrapText="false" indent="0" shrinkToFit="false"/>
      <protection locked="true" hidden="false"/>
    </xf>
    <xf numFmtId="164" fontId="8" fillId="3" borderId="0" xfId="0" applyFont="true" applyBorder="false" applyAlignment="true" applyProtection="false">
      <alignment horizontal="center" vertical="center" textRotation="0" wrapText="false" indent="0" shrinkToFit="false"/>
      <protection locked="true" hidden="false"/>
    </xf>
    <xf numFmtId="166" fontId="8" fillId="3" borderId="0" xfId="0" applyFont="true" applyBorder="false" applyAlignment="true" applyProtection="false">
      <alignment horizontal="center" vertical="center" textRotation="0" wrapText="false" indent="0" shrinkToFit="false"/>
      <protection locked="true" hidden="false"/>
    </xf>
    <xf numFmtId="164" fontId="13" fillId="0" borderId="0" xfId="0" applyFont="true" applyBorder="false" applyAlignment="true" applyProtection="false">
      <alignment horizontal="general" vertical="center" textRotation="0" wrapText="false" indent="1" shrinkToFit="false"/>
      <protection locked="true" hidden="false"/>
    </xf>
    <xf numFmtId="169" fontId="19" fillId="2" borderId="1" xfId="0" applyFont="true" applyBorder="true" applyAlignment="true" applyProtection="false">
      <alignment horizontal="right" vertical="center" textRotation="0" wrapText="false" indent="0" shrinkToFit="false"/>
      <protection locked="true" hidden="false"/>
    </xf>
    <xf numFmtId="169" fontId="19" fillId="2" borderId="1" xfId="0" applyFont="true" applyBorder="true" applyAlignment="true" applyProtection="false">
      <alignment horizontal="right" vertical="bottom" textRotation="0" wrapText="false" indent="0" shrinkToFit="false"/>
      <protection locked="true" hidden="false"/>
    </xf>
    <xf numFmtId="164" fontId="20" fillId="9" borderId="0" xfId="0" applyFont="true" applyBorder="false" applyAlignment="true" applyProtection="false">
      <alignment horizontal="general" vertical="center" textRotation="0" wrapText="false" indent="1" shrinkToFit="false"/>
      <protection locked="true" hidden="false"/>
    </xf>
    <xf numFmtId="164" fontId="0" fillId="9" borderId="0" xfId="0" applyFont="false" applyBorder="false" applyAlignment="false" applyProtection="false">
      <alignment horizontal="general" vertical="bottom" textRotation="0" wrapText="false" indent="0" shrinkToFit="false"/>
      <protection locked="true" hidden="false"/>
    </xf>
    <xf numFmtId="164" fontId="7" fillId="0" borderId="0" xfId="0" applyFont="true" applyBorder="false" applyAlignment="true" applyProtection="false">
      <alignment horizontal="general" vertical="center" textRotation="0" wrapText="false" indent="1" shrinkToFit="false"/>
      <protection locked="true" hidden="false"/>
    </xf>
    <xf numFmtId="169" fontId="9" fillId="5" borderId="1" xfId="0" applyFont="true" applyBorder="true" applyAlignment="true" applyProtection="false">
      <alignment horizontal="right" vertical="center" textRotation="0" wrapText="false" indent="0" shrinkToFit="false"/>
      <protection locked="true" hidden="false"/>
    </xf>
    <xf numFmtId="169" fontId="13" fillId="0" borderId="1" xfId="0" applyFont="true" applyBorder="true" applyAlignment="true" applyProtection="false">
      <alignment horizontal="right" vertical="bottom" textRotation="0" wrapText="false" indent="0" shrinkToFit="false"/>
      <protection locked="true" hidden="false"/>
    </xf>
    <xf numFmtId="164" fontId="13" fillId="2" borderId="3" xfId="0" applyFont="true" applyBorder="true" applyAlignment="true" applyProtection="false">
      <alignment horizontal="general" vertical="center" textRotation="0" wrapText="false" indent="1" shrinkToFit="false"/>
      <protection locked="true" hidden="false"/>
    </xf>
    <xf numFmtId="169" fontId="19" fillId="2" borderId="3" xfId="0" applyFont="true" applyBorder="true" applyAlignment="true" applyProtection="false">
      <alignment horizontal="right" vertical="center" textRotation="0" wrapText="false" indent="0" shrinkToFit="false"/>
      <protection locked="true" hidden="false"/>
    </xf>
    <xf numFmtId="169" fontId="19" fillId="2" borderId="3" xfId="0" applyFont="true" applyBorder="true" applyAlignment="true" applyProtection="false">
      <alignment horizontal="right" vertical="bottom" textRotation="0" wrapText="false" indent="0" shrinkToFit="false"/>
      <protection locked="true" hidden="false"/>
    </xf>
    <xf numFmtId="169" fontId="19" fillId="6" borderId="1" xfId="0" applyFont="true" applyBorder="true" applyAlignment="true" applyProtection="false">
      <alignment horizontal="right" vertical="center" textRotation="0" wrapText="false" indent="0" shrinkToFit="false"/>
      <protection locked="true" hidden="false"/>
    </xf>
    <xf numFmtId="169" fontId="19" fillId="6" borderId="1" xfId="0" applyFont="true" applyBorder="true" applyAlignment="true" applyProtection="false">
      <alignment horizontal="right" vertical="bottom" textRotation="0" wrapText="false" indent="0" shrinkToFit="false"/>
      <protection locked="true" hidden="false"/>
    </xf>
    <xf numFmtId="164" fontId="8" fillId="3" borderId="0" xfId="0" applyFont="true" applyBorder="false" applyAlignment="true" applyProtection="false">
      <alignment horizontal="general" vertical="center" textRotation="0" wrapText="false" indent="1" shrinkToFit="false"/>
      <protection locked="true" hidden="false"/>
    </xf>
    <xf numFmtId="169" fontId="8" fillId="3" borderId="1" xfId="0" applyFont="true" applyBorder="true" applyAlignment="true" applyProtection="false">
      <alignment horizontal="right" vertical="center" textRotation="0" wrapText="false" indent="0" shrinkToFit="false"/>
      <protection locked="true" hidden="false"/>
    </xf>
    <xf numFmtId="169" fontId="8" fillId="3" borderId="1" xfId="0" applyFont="true" applyBorder="true" applyAlignment="true" applyProtection="false">
      <alignment horizontal="right" vertical="bottom" textRotation="0" wrapText="false" indent="0" shrinkToFit="false"/>
      <protection locked="true" hidden="false"/>
    </xf>
    <xf numFmtId="169" fontId="10" fillId="2" borderId="1" xfId="0" applyFont="true" applyBorder="true" applyAlignment="true" applyProtection="false">
      <alignment horizontal="right" vertical="center" textRotation="0" wrapText="false" indent="0" shrinkToFit="false"/>
      <protection locked="true" hidden="false"/>
    </xf>
    <xf numFmtId="170" fontId="10" fillId="2" borderId="1" xfId="0" applyFont="true" applyBorder="true" applyAlignment="true" applyProtection="false">
      <alignment horizontal="right" vertical="center" textRotation="0" wrapText="false" indent="0" shrinkToFit="false"/>
      <protection locked="true" hidden="false"/>
    </xf>
    <xf numFmtId="170" fontId="19" fillId="2" borderId="1" xfId="0" applyFont="true" applyBorder="true" applyAlignment="true" applyProtection="false">
      <alignment horizontal="right" vertical="bottom" textRotation="0" wrapText="false" indent="0" shrinkToFit="false"/>
      <protection locked="true" hidden="false"/>
    </xf>
    <xf numFmtId="164" fontId="15" fillId="0" borderId="0" xfId="0" applyFont="true" applyBorder="false" applyAlignment="true" applyProtection="false">
      <alignment horizontal="general" vertical="center" textRotation="0" wrapText="false" indent="1" shrinkToFit="false"/>
      <protection locked="true" hidden="false"/>
    </xf>
    <xf numFmtId="171" fontId="21" fillId="6" borderId="1" xfId="0" applyFont="true" applyBorder="true" applyAlignment="true" applyProtection="false">
      <alignment horizontal="right" vertical="center" textRotation="0" wrapText="false" indent="0" shrinkToFit="false"/>
      <protection locked="true" hidden="false"/>
    </xf>
    <xf numFmtId="171" fontId="22" fillId="6" borderId="1" xfId="0" applyFont="true" applyBorder="true" applyAlignment="true" applyProtection="false">
      <alignment horizontal="right" vertical="bottom" textRotation="0" wrapText="false" indent="0" shrinkToFit="false"/>
      <protection locked="true" hidden="false"/>
    </xf>
    <xf numFmtId="164" fontId="17" fillId="0" borderId="0" xfId="0" applyFont="true" applyBorder="true" applyAlignment="true" applyProtection="false">
      <alignment horizontal="left" vertical="center" textRotation="0" wrapText="true" indent="1" shrinkToFit="false"/>
      <protection locked="true" hidden="false"/>
    </xf>
    <xf numFmtId="164" fontId="23" fillId="6" borderId="4" xfId="0" applyFont="true" applyBorder="true" applyAlignment="true" applyProtection="false">
      <alignment horizontal="general" vertical="bottom" textRotation="0" wrapText="false" indent="1" shrinkToFit="false"/>
      <protection locked="true" hidden="false"/>
    </xf>
    <xf numFmtId="169" fontId="24" fillId="6" borderId="4" xfId="0" applyFont="true" applyBorder="true" applyAlignment="true" applyProtection="false">
      <alignment horizontal="left" vertical="center" textRotation="0" wrapText="false" indent="1" shrinkToFit="false"/>
      <protection locked="true" hidden="false"/>
    </xf>
    <xf numFmtId="172" fontId="24" fillId="6" borderId="4" xfId="0" applyFont="true" applyBorder="true" applyAlignment="true" applyProtection="false">
      <alignment horizontal="left" vertical="center" textRotation="0" wrapText="false" indent="1" shrinkToFit="false"/>
      <protection locked="true" hidden="false"/>
    </xf>
    <xf numFmtId="170" fontId="24" fillId="6" borderId="4" xfId="0" applyFont="true" applyBorder="true" applyAlignment="true" applyProtection="false">
      <alignment horizontal="left" vertical="center" textRotation="0" wrapText="false" indent="1" shrinkToFit="false"/>
      <protection locked="true" hidden="false"/>
    </xf>
    <xf numFmtId="164" fontId="25" fillId="6" borderId="4" xfId="0" applyFont="true" applyBorder="true" applyAlignment="true" applyProtection="false">
      <alignment horizontal="general" vertical="top" textRotation="0" wrapText="false" indent="1" shrinkToFit="false"/>
      <protection locked="true" hidden="false"/>
    </xf>
    <xf numFmtId="173" fontId="24" fillId="6" borderId="4" xfId="0" applyFont="true" applyBorder="true" applyAlignment="true" applyProtection="false">
      <alignment horizontal="left" vertical="center" textRotation="0" wrapText="false" indent="1" shrinkToFit="false"/>
      <protection locked="true" hidden="false"/>
    </xf>
    <xf numFmtId="164" fontId="13" fillId="6" borderId="0" xfId="0" applyFont="true" applyBorder="true" applyAlignment="true" applyProtection="false">
      <alignment horizontal="left" vertical="center" textRotation="0" wrapText="true" indent="1" shrinkToFit="false"/>
      <protection locked="true" hidden="false"/>
    </xf>
    <xf numFmtId="164" fontId="7" fillId="6" borderId="0" xfId="0" applyFont="true" applyBorder="true" applyAlignment="true" applyProtection="false">
      <alignment horizontal="left" vertical="center" textRotation="0" wrapText="true" indent="1" shrinkToFit="false"/>
      <protection locked="true" hidden="false"/>
    </xf>
    <xf numFmtId="164" fontId="12" fillId="6" borderId="2" xfId="0" applyFont="true" applyBorder="true" applyAlignment="true" applyProtection="false">
      <alignment horizontal="left" vertical="center" textRotation="0" wrapText="true" indent="1" shrinkToFit="false"/>
      <protection locked="true" hidden="false"/>
    </xf>
    <xf numFmtId="164" fontId="7" fillId="6" borderId="2" xfId="0" applyFont="true" applyBorder="true" applyAlignment="true" applyProtection="false">
      <alignment horizontal="left" vertical="center" textRotation="0" wrapText="true" indent="1" shrinkToFit="false"/>
      <protection locked="true" hidden="false"/>
    </xf>
    <xf numFmtId="164" fontId="26" fillId="9" borderId="0" xfId="0" applyFont="true" applyBorder="true" applyAlignment="true" applyProtection="false">
      <alignment horizontal="general" vertical="center" textRotation="0" wrapText="false" indent="2" shrinkToFit="false"/>
      <protection locked="true" hidden="false"/>
    </xf>
    <xf numFmtId="164" fontId="29" fillId="0" borderId="0" xfId="0" applyFont="true" applyBorder="false" applyAlignment="true" applyProtection="false">
      <alignment horizontal="right" vertical="center" textRotation="0" wrapText="false" indent="0" shrinkToFit="false"/>
      <protection locked="true" hidden="false"/>
    </xf>
    <xf numFmtId="166" fontId="9" fillId="5" borderId="1" xfId="0" applyFont="true" applyBorder="true" applyAlignment="false" applyProtection="false">
      <alignment horizontal="general" vertical="bottom" textRotation="0" wrapText="false" indent="0" shrinkToFit="false"/>
      <protection locked="true" hidden="false"/>
    </xf>
    <xf numFmtId="164" fontId="29" fillId="0" borderId="0" xfId="0" applyFont="true" applyBorder="true" applyAlignment="true" applyProtection="false">
      <alignment horizontal="right" vertical="center" textRotation="0" wrapText="false" indent="0" shrinkToFit="false"/>
      <protection locked="true" hidden="false"/>
    </xf>
    <xf numFmtId="169" fontId="9" fillId="5" borderId="1" xfId="0" applyFont="true" applyBorder="true" applyAlignment="false" applyProtection="false">
      <alignment horizontal="general" vertical="bottom" textRotation="0" wrapText="false" indent="0" shrinkToFit="false"/>
      <protection locked="true" hidden="false"/>
    </xf>
    <xf numFmtId="164" fontId="13" fillId="0" borderId="0" xfId="0" applyFont="true" applyBorder="true" applyAlignment="true" applyProtection="false">
      <alignment horizontal="left" vertical="center" textRotation="0" wrapText="true" indent="1" shrinkToFit="false"/>
      <protection locked="true" hidden="false"/>
    </xf>
    <xf numFmtId="164" fontId="7" fillId="0" borderId="0" xfId="0" applyFont="true" applyBorder="true" applyAlignment="true" applyProtection="false">
      <alignment horizontal="left" vertical="center" textRotation="0" wrapText="true" indent="1" shrinkToFit="false"/>
      <protection locked="true" hidden="false"/>
    </xf>
    <xf numFmtId="164" fontId="30" fillId="2" borderId="0" xfId="0" applyFont="true" applyBorder="true" applyAlignment="true" applyProtection="false">
      <alignment horizontal="left" vertical="center" textRotation="0" wrapText="true" indent="1" shrinkToFit="false"/>
      <protection locked="true" hidden="false"/>
    </xf>
    <xf numFmtId="164" fontId="31" fillId="9" borderId="5" xfId="0" applyFont="true" applyBorder="true" applyAlignment="true" applyProtection="false">
      <alignment horizontal="center" vertical="center" textRotation="0" wrapText="false" indent="0" shrinkToFit="false"/>
      <protection locked="true" hidden="false"/>
    </xf>
    <xf numFmtId="164" fontId="12" fillId="2" borderId="0" xfId="0" applyFont="true" applyBorder="true" applyAlignment="true" applyProtection="false">
      <alignment horizontal="center" vertical="center" textRotation="0" wrapText="false" indent="0" shrinkToFit="false"/>
      <protection locked="true" hidden="false"/>
    </xf>
    <xf numFmtId="164" fontId="13" fillId="6" borderId="2" xfId="0" applyFont="true" applyBorder="true" applyAlignment="true" applyProtection="false">
      <alignment horizontal="left" vertical="center" textRotation="0" wrapText="true" indent="1" shrinkToFit="false"/>
      <protection locked="true" hidden="false"/>
    </xf>
    <xf numFmtId="164" fontId="32" fillId="6" borderId="2" xfId="0" applyFont="true" applyBorder="true" applyAlignment="true" applyProtection="false">
      <alignment horizontal="left" vertical="center" textRotation="0" wrapText="true" indent="1" shrinkToFit="false"/>
      <protection locked="true" hidden="false"/>
    </xf>
    <xf numFmtId="164" fontId="13" fillId="6" borderId="0" xfId="0" applyFont="true" applyBorder="false" applyAlignment="true" applyProtection="false">
      <alignment horizontal="left" vertical="center" textRotation="0" wrapText="true" indent="1" shrinkToFit="false"/>
      <protection locked="true" hidden="false"/>
    </xf>
    <xf numFmtId="164" fontId="32" fillId="6" borderId="0" xfId="0" applyFont="true" applyBorder="false" applyAlignment="true" applyProtection="false">
      <alignment horizontal="left" vertical="center" textRotation="0" wrapText="true" indent="1"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16">
    <dxf>
      <font>
        <name val="Calibri"/>
        <charset val="1"/>
        <family val="0"/>
        <b val="1"/>
        <color rgb="FF4A1521"/>
      </font>
      <fill>
        <patternFill>
          <bgColor rgb="FFF2D9DE"/>
        </patternFill>
      </fill>
    </dxf>
    <dxf>
      <font>
        <name val="Calibri"/>
        <charset val="1"/>
        <family val="0"/>
        <b val="1"/>
        <color rgb="FF1E5B32"/>
      </font>
      <fill>
        <patternFill>
          <bgColor rgb="FFDDEFE2"/>
        </patternFill>
      </fill>
    </dxf>
    <dxf>
      <font>
        <name val="Calibri"/>
        <charset val="1"/>
        <family val="0"/>
        <color rgb="FF4A1521"/>
      </font>
      <fill>
        <patternFill>
          <bgColor rgb="FFF2D9DE"/>
        </patternFill>
      </fill>
    </dxf>
    <dxf>
      <font>
        <name val="Georgia"/>
        <charset val="1"/>
        <family val="0"/>
        <color rgb="FF4A1521"/>
        <sz val="20"/>
      </font>
      <fill>
        <patternFill>
          <bgColor rgb="FFF2D9DE"/>
        </patternFill>
      </fill>
    </dxf>
    <dxf>
      <numFmt numFmtId="175" formatCode="&quot;NZ$&quot;#,##0;(&quot;NZ$&quot;#,##0);&quot;NZ$&quot;0"/>
    </dxf>
    <dxf>
      <numFmt numFmtId="176" formatCode="&quot;NZ$&quot;#,##0;(&quot;NZ$&quot;#,##0);\-"/>
    </dxf>
    <dxf>
      <numFmt numFmtId="177" formatCode="&quot;NZ$&quot;#,##0"/>
    </dxf>
    <dxf>
      <numFmt numFmtId="178" formatCode="&quot;A$&quot;#,##0;(&quot;A$&quot;#,##0);&quot;A$&quot;0"/>
    </dxf>
    <dxf>
      <numFmt numFmtId="179" formatCode="&quot;A$&quot;#,##0;(&quot;A$&quot;#,##0);\-"/>
    </dxf>
    <dxf>
      <numFmt numFmtId="180" formatCode="&quot;A$&quot;#,##0"/>
    </dxf>
    <dxf>
      <numFmt numFmtId="181" formatCode="&quot;US$&quot;#,##0;(&quot;US$&quot;#,##0);&quot;US$&quot;0"/>
    </dxf>
    <dxf>
      <numFmt numFmtId="182" formatCode="&quot;US$&quot;#,##0;(&quot;US$&quot;#,##0);\-"/>
    </dxf>
    <dxf>
      <numFmt numFmtId="183" formatCode="&quot;US$&quot;#,##0"/>
    </dxf>
    <dxf>
      <numFmt numFmtId="184" formatCode="&quot;£&quot;#,##0;(&quot;£&quot;#,##0);&quot;£&quot;0"/>
    </dxf>
    <dxf>
      <numFmt numFmtId="185" formatCode="&quot;£&quot;#,##0;(&quot;£&quot;#,##0);\-"/>
    </dxf>
    <dxf>
      <numFmt numFmtId="186" formatCode="&quot;£&quot;#,##0"/>
    </dxf>
  </dxfs>
  <colors>
    <indexedColors>
      <rgbColor rgb="FF000000"/>
      <rgbColor rgb="FFFFFFFF"/>
      <rgbColor rgb="FFFF0000"/>
      <rgbColor rgb="FF00FF00"/>
      <rgbColor rgb="FF0000FF"/>
      <rgbColor rgb="FFFFFF00"/>
      <rgbColor rgb="FFFF00FF"/>
      <rgbColor rgb="FF00FFFF"/>
      <rgbColor rgb="FF800000"/>
      <rgbColor rgb="FF008000"/>
      <rgbColor rgb="FF0A1931"/>
      <rgbColor rgb="FF808000"/>
      <rgbColor rgb="FF800080"/>
      <rgbColor rgb="FF008080"/>
      <rgbColor rgb="FFC0C0C0"/>
      <rgbColor rgb="FF878787"/>
      <rgbColor rgb="FF9999FF"/>
      <rgbColor rgb="FF993366"/>
      <rgbColor rgb="FFF7F4DF"/>
      <rgbColor rgb="FFF4F6F9"/>
      <rgbColor rgb="FF4A1521"/>
      <rgbColor rgb="FFFF8080"/>
      <rgbColor rgb="FF0066CC"/>
      <rgbColor rgb="FFD9D9D9"/>
      <rgbColor rgb="FF000080"/>
      <rgbColor rgb="FFFF00FF"/>
      <rgbColor rgb="FFFFFF00"/>
      <rgbColor rgb="FF00FFFF"/>
      <rgbColor rgb="FF800080"/>
      <rgbColor rgb="FF800000"/>
      <rgbColor rgb="FF008080"/>
      <rgbColor rgb="FF0000FF"/>
      <rgbColor rgb="FF00CCFF"/>
      <rgbColor rgb="FFDCE1EC"/>
      <rgbColor rgb="FFDDEFE2"/>
      <rgbColor rgb="FFFFFF99"/>
      <rgbColor rgb="FF99CCFF"/>
      <rgbColor rgb="FFFF99CC"/>
      <rgbColor rgb="FFCC99FF"/>
      <rgbColor rgb="FFF2D9DE"/>
      <rgbColor rgb="FF3366FF"/>
      <rgbColor rgb="FF33CCCC"/>
      <rgbColor rgb="FF99CC00"/>
      <rgbColor rgb="FFFFCC00"/>
      <rgbColor rgb="FFFF9900"/>
      <rgbColor rgb="FFFF6600"/>
      <rgbColor rgb="FF6B7280"/>
      <rgbColor rgb="FF969696"/>
      <rgbColor rgb="FF003366"/>
      <rgbColor rgb="FF339966"/>
      <rgbColor rgb="FF003300"/>
      <rgbColor rgb="FF1E5B32"/>
      <rgbColor rgb="FF993300"/>
      <rgbColor rgb="FF993366"/>
      <rgbColor rgb="FF333399"/>
      <rgbColor rgb="FF1D1E22"/>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sharedStrings" Target="sharedStrings.xml"/>
</Relationships>
</file>

<file path=xl/charts/chart1.xml><?xml version="1.0" encoding="utf-8"?>
<c:chartSpace xmlns:c="http://schemas.openxmlformats.org/drawingml/2006/chart" xmlns:a="http://schemas.openxmlformats.org/drawingml/2006/main" xmlns:r="http://schemas.openxmlformats.org/officeDocument/2006/relationships">
  <c:lang val="en-US"/>
  <c:roundedCorners val="0"/>
  <c:chart>
    <c:autoTitleDeleted val="1"/>
    <c:plotArea>
      <c:lineChart>
        <c:grouping val="standard"/>
        <c:varyColors val="0"/>
        <c:ser>
          <c:idx val="0"/>
          <c:order val="0"/>
          <c:tx>
            <c:strRef>
              <c:f>"Closing cash"</c:f>
              <c:strCache>
                <c:ptCount val="1"/>
                <c:pt idx="0">
                  <c:v>Closing cash</c:v>
                </c:pt>
              </c:strCache>
            </c:strRef>
          </c:tx>
          <c:spPr>
            <a:solidFill>
              <a:srgbClr val="0A1931"/>
            </a:solidFill>
            <a:ln w="31680">
              <a:solidFill>
                <a:srgbClr val="0A1931"/>
              </a:solidFill>
              <a:round/>
            </a:ln>
          </c:spPr>
          <c:marker>
            <c:symbol val="circle"/>
            <c:size val="6"/>
            <c:spPr>
              <a:solidFill>
                <a:srgbClr val="0A1931"/>
              </a:solidFill>
            </c:spPr>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'13-Week Forecast'!$B$5:$N$5</c:f>
              <c:multiLvlStrCache>
                <c:ptCount val="1"/>
                <c:lvl>
                  <c:pt idx="0">
                    <c:v>Wk 13</c:v>
                  </c:pt>
                </c:lvl>
                <c:lvl>
                  <c:pt idx="0">
                    <c:v>Wk 12</c:v>
                  </c:pt>
                </c:lvl>
                <c:lvl>
                  <c:pt idx="0">
                    <c:v>Wk 11</c:v>
                  </c:pt>
                </c:lvl>
                <c:lvl>
                  <c:pt idx="0">
                    <c:v>Wk 10</c:v>
                  </c:pt>
                </c:lvl>
                <c:lvl>
                  <c:pt idx="0">
                    <c:v>Wk 9</c:v>
                  </c:pt>
                </c:lvl>
                <c:lvl>
                  <c:pt idx="0">
                    <c:v>Wk 8</c:v>
                  </c:pt>
                </c:lvl>
                <c:lvl>
                  <c:pt idx="0">
                    <c:v>Wk 7</c:v>
                  </c:pt>
                </c:lvl>
                <c:lvl>
                  <c:pt idx="0">
                    <c:v>Wk 6</c:v>
                  </c:pt>
                </c:lvl>
                <c:lvl>
                  <c:pt idx="0">
                    <c:v>Wk 5</c:v>
                  </c:pt>
                </c:lvl>
                <c:lvl>
                  <c:pt idx="0">
                    <c:v>Wk 4</c:v>
                  </c:pt>
                </c:lvl>
                <c:lvl>
                  <c:pt idx="0">
                    <c:v>Wk 3</c:v>
                  </c:pt>
                </c:lvl>
                <c:lvl>
                  <c:pt idx="0">
                    <c:v>Wk 2</c:v>
                  </c:pt>
                </c:lvl>
                <c:lvl>
                  <c:pt idx="0">
                    <c:v>Wk 1</c:v>
                  </c:pt>
                </c:lvl>
              </c:multiLvlStrCache>
            </c:multiLvlStrRef>
          </c:cat>
          <c:val>
            <c:numRef>
              <c:f>'13-Week Forecast'!$B$33:$N$33</c:f>
              <c:numCache>
                <c:formatCode>\$#,##0;"($"#,##0\);\-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ser>
        <c:ser>
          <c:idx val="1"/>
          <c:order val="1"/>
          <c:tx>
            <c:strRef>
              <c:f>"Minimum cash buffer"</c:f>
              <c:strCache>
                <c:ptCount val="1"/>
                <c:pt idx="0">
                  <c:v>Minimum cash buffer</c:v>
                </c:pt>
              </c:strCache>
            </c:strRef>
          </c:tx>
          <c:spPr>
            <a:solidFill>
              <a:srgbClr val="4A1521"/>
            </a:solidFill>
            <a:ln w="25560">
              <a:solidFill>
                <a:srgbClr val="4A1521"/>
              </a:solidFill>
              <a:prstDash val="dash"/>
              <a:round/>
            </a:ln>
          </c:spPr>
          <c:marker>
            <c:symbol val="none"/>
          </c:marker>
          <c:dLbls>
            <c:txPr>
              <a:bodyPr wrap="none"/>
              <a:lstStyle/>
              <a:p>
                <a:pPr>
                  <a:defRPr b="0" sz="1000" spc="-1" strike="noStrike">
                    <a:latin typeface="Arial"/>
                  </a:defRPr>
                </a:pPr>
              </a:p>
            </c:txPr>
            <c:showLegendKey val="0"/>
            <c:showVal val="0"/>
            <c:showCatName val="0"/>
            <c:showSerName val="0"/>
            <c:showPercent val="0"/>
            <c:separator> </c:separator>
            <c:showLeaderLines val="1"/>
            <c:extLst>
              <c:ext xmlns:c15="http://schemas.microsoft.com/office/drawing/2012/chart" uri="{CE6537A1-D6FC-4f65-9D91-7224C49458BB}">
                <c15:showLeaderLines val="1"/>
              </c:ext>
            </c:extLst>
          </c:dLbls>
          <c:cat>
            <c:multiLvlStrRef>
              <c:f>'13-Week Forecast'!$B$5:$N$5</c:f>
              <c:multiLvlStrCache>
                <c:ptCount val="1"/>
                <c:lvl>
                  <c:pt idx="0">
                    <c:v>Wk 13</c:v>
                  </c:pt>
                </c:lvl>
                <c:lvl>
                  <c:pt idx="0">
                    <c:v>Wk 12</c:v>
                  </c:pt>
                </c:lvl>
                <c:lvl>
                  <c:pt idx="0">
                    <c:v>Wk 11</c:v>
                  </c:pt>
                </c:lvl>
                <c:lvl>
                  <c:pt idx="0">
                    <c:v>Wk 10</c:v>
                  </c:pt>
                </c:lvl>
                <c:lvl>
                  <c:pt idx="0">
                    <c:v>Wk 9</c:v>
                  </c:pt>
                </c:lvl>
                <c:lvl>
                  <c:pt idx="0">
                    <c:v>Wk 8</c:v>
                  </c:pt>
                </c:lvl>
                <c:lvl>
                  <c:pt idx="0">
                    <c:v>Wk 7</c:v>
                  </c:pt>
                </c:lvl>
                <c:lvl>
                  <c:pt idx="0">
                    <c:v>Wk 6</c:v>
                  </c:pt>
                </c:lvl>
                <c:lvl>
                  <c:pt idx="0">
                    <c:v>Wk 5</c:v>
                  </c:pt>
                </c:lvl>
                <c:lvl>
                  <c:pt idx="0">
                    <c:v>Wk 4</c:v>
                  </c:pt>
                </c:lvl>
                <c:lvl>
                  <c:pt idx="0">
                    <c:v>Wk 3</c:v>
                  </c:pt>
                </c:lvl>
                <c:lvl>
                  <c:pt idx="0">
                    <c:v>Wk 2</c:v>
                  </c:pt>
                </c:lvl>
                <c:lvl>
                  <c:pt idx="0">
                    <c:v>Wk 1</c:v>
                  </c:pt>
                </c:lvl>
              </c:multiLvlStrCache>
            </c:multiLvlStrRef>
          </c:cat>
          <c:val>
            <c:numRef>
              <c:f>'13-Week Forecast'!$B$34:$N$34</c:f>
              <c:numCache>
                <c:formatCode>\$#,##0;"($"#,##0\);\-</c:formatCode>
                <c:ptCount val="13"/>
                <c:pt idx="0">
                  <c:v>0</c:v>
                </c:pt>
                <c:pt idx="1">
                  <c:v>0</c:v>
                </c:pt>
                <c:pt idx="2">
                  <c:v>0</c:v>
                </c:pt>
                <c:pt idx="3">
                  <c:v>0</c:v>
                </c:pt>
                <c:pt idx="4">
                  <c:v>0</c:v>
                </c:pt>
                <c:pt idx="5">
                  <c:v>0</c:v>
                </c:pt>
                <c:pt idx="6">
                  <c:v>0</c:v>
                </c:pt>
                <c:pt idx="7">
                  <c:v>0</c:v>
                </c:pt>
                <c:pt idx="8">
                  <c:v>0</c:v>
                </c:pt>
                <c:pt idx="9">
                  <c:v>0</c:v>
                </c:pt>
                <c:pt idx="10">
                  <c:v>0</c:v>
                </c:pt>
                <c:pt idx="11">
                  <c:v>0</c:v>
                </c:pt>
                <c:pt idx="12">
                  <c:v>0</c:v>
                </c:pt>
              </c:numCache>
            </c:numRef>
          </c:val>
          <c:smooth val="0"/>
        </c:ser>
        <c:hiLowLines>
          <c:spPr>
            <a:ln w="0">
              <a:noFill/>
            </a:ln>
          </c:spPr>
        </c:hiLowLines>
        <c:marker val="1"/>
        <c:axId val="41956852"/>
        <c:axId val="22959215"/>
      </c:lineChart>
      <c:catAx>
        <c:axId val="41956852"/>
        <c:scaling>
          <c:orientation val="minMax"/>
        </c:scaling>
        <c:delete val="0"/>
        <c:axPos val="b"/>
        <c:title>
          <c:tx>
            <c:rich>
              <a:bodyPr rot="0"/>
              <a:lstStyle/>
              <a:p>
                <a:pPr>
                  <a:defRPr b="1" sz="1000" spc="-1" strike="noStrike">
                    <a:solidFill>
                      <a:srgbClr val="000000"/>
                    </a:solidFill>
                    <a:latin typeface="Calibri"/>
                  </a:defRPr>
                </a:pPr>
                <a:r>
                  <a:rPr b="1" sz="1000" spc="-1" strike="noStrike">
                    <a:solidFill>
                      <a:srgbClr val="000000"/>
                    </a:solidFill>
                    <a:latin typeface="Calibri"/>
                  </a:rPr>
                  <a:t>Week</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22959215"/>
        <c:crosses val="autoZero"/>
        <c:auto val="1"/>
        <c:lblAlgn val="ctr"/>
        <c:lblOffset val="100"/>
        <c:noMultiLvlLbl val="0"/>
      </c:catAx>
      <c:valAx>
        <c:axId val="22959215"/>
        <c:scaling>
          <c:orientation val="minMax"/>
        </c:scaling>
        <c:delete val="0"/>
        <c:axPos val="l"/>
        <c:majorGridlines>
          <c:spPr>
            <a:ln w="9360">
              <a:solidFill>
                <a:srgbClr val="dce1ec"/>
              </a:solidFill>
              <a:round/>
            </a:ln>
          </c:spPr>
        </c:majorGridlines>
        <c:title>
          <c:tx>
            <c:rich>
              <a:bodyPr rot="-5400000"/>
              <a:lstStyle/>
              <a:p>
                <a:pPr>
                  <a:defRPr b="1" sz="1000" spc="-1" strike="noStrike">
                    <a:solidFill>
                      <a:srgbClr val="000000"/>
                    </a:solidFill>
                    <a:latin typeface="Calibri"/>
                  </a:defRPr>
                </a:pPr>
                <a:r>
                  <a:rPr b="1" sz="1000" spc="-1" strike="noStrike">
                    <a:solidFill>
                      <a:srgbClr val="000000"/>
                    </a:solidFill>
                    <a:latin typeface="Calibri"/>
                  </a:rPr>
                  <a:t>Cash</a:t>
                </a:r>
              </a:p>
            </c:rich>
          </c:tx>
          <c:overlay val="0"/>
          <c:spPr>
            <a:noFill/>
            <a:ln w="0">
              <a:noFill/>
            </a:ln>
          </c:spPr>
        </c:title>
        <c:numFmt formatCode="\$#,##0" sourceLinked="0"/>
        <c:majorTickMark val="none"/>
        <c:minorTickMark val="none"/>
        <c:tickLblPos val="nextTo"/>
        <c:spPr>
          <a:ln w="9360">
            <a:solidFill>
              <a:srgbClr val="878787"/>
            </a:solidFill>
            <a:round/>
          </a:ln>
        </c:spPr>
        <c:txPr>
          <a:bodyPr/>
          <a:lstStyle/>
          <a:p>
            <a:pPr>
              <a:defRPr b="0" sz="1000" spc="-1" strike="noStrike">
                <a:solidFill>
                  <a:srgbClr val="000000"/>
                </a:solidFill>
                <a:latin typeface="Calibri"/>
              </a:defRPr>
            </a:pPr>
          </a:p>
        </c:txPr>
        <c:crossAx val="41956852"/>
        <c:crosses val="autoZero"/>
        <c:crossBetween val="between"/>
      </c:valAx>
      <c:spPr>
        <a:noFill/>
        <a:ln w="0">
          <a:noFill/>
        </a:ln>
      </c:spPr>
    </c:plotArea>
    <c:legend>
      <c:legendPos val="b"/>
      <c:overlay val="0"/>
      <c:spPr>
        <a:noFill/>
        <a:ln w="0">
          <a:noFill/>
        </a:ln>
      </c:spPr>
      <c:txPr>
        <a:bodyPr/>
        <a:lstStyle/>
        <a:p>
          <a:pPr>
            <a:defRPr b="0" sz="1000" spc="-1" strike="noStrike">
              <a:solidFill>
                <a:srgbClr val="000000"/>
              </a:solidFill>
              <a:latin typeface="Calibri"/>
            </a:defRPr>
          </a:pPr>
        </a:p>
      </c:txPr>
    </c:legend>
    <c:plotVisOnly val="1"/>
    <c:dispBlanksAs val="gap"/>
  </c:chart>
  <c:spPr>
    <a:solidFill>
      <a:srgbClr val="ffffff"/>
    </a:solidFill>
    <a:ln w="9360">
      <a:solidFill>
        <a:srgbClr val="d9d9d9"/>
      </a:solidFill>
      <a:round/>
    </a:ln>
  </c:spPr>
</c:chartSpace>
</file>

<file path=xl/drawings/_rels/drawing1.xml.rels><?xml version="1.0" encoding="UTF-8"?>
<Relationships xmlns="http://schemas.openxmlformats.org/package/2006/relationships"><Relationship Id="rId1" Type="http://schemas.openxmlformats.org/officeDocument/2006/relationships/chart" Target="../charts/chart1.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oneCell">
    <xdr:from>
      <xdr:col>1</xdr:col>
      <xdr:colOff>0</xdr:colOff>
      <xdr:row>13</xdr:row>
      <xdr:rowOff>0</xdr:rowOff>
    </xdr:from>
    <xdr:to>
      <xdr:col>12</xdr:col>
      <xdr:colOff>744480</xdr:colOff>
      <xdr:row>30</xdr:row>
      <xdr:rowOff>1080</xdr:rowOff>
    </xdr:to>
    <xdr:graphicFrame>
      <xdr:nvGraphicFramePr>
        <xdr:cNvPr id="0" name="Chart 1"/>
        <xdr:cNvGraphicFramePr/>
      </xdr:nvGraphicFramePr>
      <xdr:xfrm>
        <a:off x="141120" y="3714840"/>
        <a:ext cx="10439640" cy="323964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itchFamily="0" charset="1"/>
        <a:ea typeface=""/>
        <a:cs typeface=""/>
      </a:majorFont>
      <a:minorFont>
        <a:latin typeface="Calibri" pitchFamily="0" charset="1"/>
        <a:ea typeface=""/>
        <a:cs typeface=""/>
      </a:minorFont>
    </a:fontScheme>
    <a:fmtScheme>
      <a:fillStyleLst>
        <a:solidFill>
          <a:schemeClr val="phClr"/>
        </a:solidFill>
        <a:gradFill>
          <a:gsLst>
            <a:gs pos="0">
              <a:schemeClr val="phClr">
                <a:tint val="50000"/>
              </a:schemeClr>
            </a:gs>
            <a:gs pos="35000">
              <a:schemeClr val="phClr">
                <a:tint val="37000"/>
              </a:schemeClr>
            </a:gs>
            <a:gs pos="100000">
              <a:schemeClr val="phClr">
                <a:tint val="15000"/>
              </a:schemeClr>
            </a:gs>
          </a:gsLst>
          <a:lin ang="16200000" scaled="1"/>
          <a:tileRect l="0" t="0" r="0" b="0"/>
        </a:gradFill>
        <a:gradFill>
          <a:gsLst>
            <a:gs pos="0">
              <a:schemeClr val="phClr">
                <a:shade val="51000"/>
              </a:schemeClr>
            </a:gs>
            <a:gs pos="80000">
              <a:schemeClr val="phClr">
                <a:shade val="93000"/>
              </a:schemeClr>
            </a:gs>
            <a:gs pos="100000">
              <a:schemeClr val="phClr">
                <a:shade val="94000"/>
              </a:schemeClr>
            </a:gs>
          </a:gsLst>
          <a:lin ang="16200000" scaled="0"/>
          <a:tileRect l="0" t="0" r="0" b="0"/>
        </a:gradFill>
      </a:fillStyleLst>
      <a:lnStyleLst>
        <a:ln w="9525" cap="flat" cmpd="sng" algn="ctr">
          <a:prstDash val="solid"/>
        </a:ln>
        <a:ln w="25400" cap="flat" cmpd="sng" algn="ctr">
          <a:prstDash val="solid"/>
        </a:ln>
        <a:ln w="38100" cap="flat" cmpd="sng" algn="ctr">
          <a:prstDash val="solid"/>
        </a:ln>
      </a:lnStyleLst>
      <a:effectStyleLst>
        <a:effectStyle>
          <a:effectLst/>
        </a:effectStyle>
        <a:effectStyle>
          <a:effectLst/>
        </a:effectStyle>
        <a:effectStyle>
          <a:effectLst/>
        </a:effectStyle>
      </a:effectStyleLst>
      <a:bgFillStyleLst>
        <a:solidFill>
          <a:schemeClr val="phClr"/>
        </a:solidFill>
        <a:gradFill>
          <a:gsLst>
            <a:gs pos="0">
              <a:schemeClr val="phClr">
                <a:tint val="40000"/>
              </a:schemeClr>
            </a:gs>
            <a:gs pos="40000">
              <a:schemeClr val="phClr">
                <a:tint val="45000"/>
                <a:shade val="99000"/>
              </a:schemeClr>
            </a:gs>
            <a:gs pos="100000">
              <a:schemeClr val="phClr">
                <a:shade val="20000"/>
              </a:schemeClr>
            </a:gs>
          </a:gsLst>
          <a:path path="circle">
            <a:fillToRect l="50000" t="-80000" r="50000" b="180000"/>
          </a:path>
          <a:tileRect l="0" t="0" r="0" b="0"/>
        </a:gradFill>
        <a:gradFill>
          <a:gsLst>
            <a:gs pos="0">
              <a:schemeClr val="phClr">
                <a:tint val="80000"/>
              </a:schemeClr>
            </a:gs>
            <a:gs pos="100000">
              <a:schemeClr val="phClr">
                <a:shade val="30000"/>
              </a:schemeClr>
            </a:gs>
          </a:gsLst>
          <a:path path="circle">
            <a:fillToRect l="50000" t="50000" r="50000" b="50000"/>
          </a:path>
          <a:tileRect l="0" t="0" r="0" b="0"/>
        </a:gradFill>
      </a:bgFillStyleLst>
    </a:fmtScheme>
  </a:themeElements>
</a:theme>
</file>

<file path=xl/worksheets/_rels/sheet4.xml.rels><?xml version="1.0" encoding="UTF-8"?>
<Relationships xmlns="http://schemas.openxmlformats.org/package/2006/relationships"><Relationship Id="rId1" Type="http://schemas.openxmlformats.org/officeDocument/2006/relationships/drawing" Target="../drawings/drawing1.xml"/>
</Relationships>
</file>

<file path=xl/worksheets/_rels/sheet6.xml.rels><?xml version="1.0" encoding="UTF-8"?>
<Relationships xmlns="http://schemas.openxmlformats.org/package/2006/relationships"><Relationship Id="rId1" Type="http://schemas.openxmlformats.org/officeDocument/2006/relationships/hyperlink" Target="https://neskopartners.com/book-a-confidential-conversation/" TargetMode="External"/><Relationship Id="rId2" Type="http://schemas.openxmlformats.org/officeDocument/2006/relationships/hyperlink" Target="https://neskopartners.com/book-a-confidential-conversation/" TargetMode="External"/><Relationship Id="rId3" Type="http://schemas.openxmlformats.org/officeDocument/2006/relationships/hyperlink" Target="mailto:Anita@neskopartners.com" TargetMode="External"/><Relationship Id="rId4" Type="http://schemas.openxmlformats.org/officeDocument/2006/relationships/hyperlink" Target="tel:+64224970421" TargetMode="External"/><Relationship Id="rId5" Type="http://schemas.openxmlformats.org/officeDocument/2006/relationships/hyperlink" Target="https://neskopartners.com/business-health-check/" TargetMode="Externa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A1931"/>
    <pageSetUpPr fitToPage="true"/>
  </sheetPr>
  <dimension ref="A1:D60"/>
  <sheetViews>
    <sheetView showFormulas="false" showGridLines="false" showRowColHeaders="true" showZeros="true" rightToLeft="false" tabSelected="tru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4"/>
    <col collapsed="false" customWidth="true" hidden="false" outlineLevel="0" max="3" min="3" style="0" width="96"/>
    <col collapsed="false" customWidth="true" hidden="false" outlineLevel="0" max="4" min="4" style="0" width="3"/>
  </cols>
  <sheetData>
    <row r="1" customFormat="false" ht="51.75" hidden="false" customHeight="true" outlineLevel="0" collapsed="false">
      <c r="A1" s="1"/>
      <c r="B1" s="2" t="s">
        <v>0</v>
      </c>
      <c r="C1" s="2"/>
      <c r="D1" s="1"/>
    </row>
    <row r="2" customFormat="false" ht="21.75" hidden="false" customHeight="true" outlineLevel="0" collapsed="false">
      <c r="A2" s="1"/>
      <c r="B2" s="3" t="s">
        <v>1</v>
      </c>
      <c r="C2" s="3"/>
      <c r="D2" s="1"/>
    </row>
    <row r="3" customFormat="false" ht="4.5" hidden="false" customHeight="true" outlineLevel="0" collapsed="false">
      <c r="A3" s="1"/>
      <c r="B3" s="4"/>
      <c r="C3" s="4"/>
      <c r="D3" s="1"/>
    </row>
    <row r="4" customFormat="false" ht="15" hidden="false" customHeight="false" outlineLevel="0" collapsed="false">
      <c r="A4" s="1"/>
      <c r="B4" s="1"/>
      <c r="C4" s="1"/>
      <c r="D4" s="1"/>
    </row>
    <row r="5" customFormat="false" ht="24" hidden="false" customHeight="true" outlineLevel="0" collapsed="false">
      <c r="A5" s="1"/>
      <c r="B5" s="5" t="s">
        <v>2</v>
      </c>
      <c r="C5" s="5"/>
      <c r="D5" s="1"/>
    </row>
    <row r="6" customFormat="false" ht="66" hidden="false" customHeight="true" outlineLevel="0" collapsed="false">
      <c r="A6" s="1"/>
      <c r="B6" s="6" t="s">
        <v>3</v>
      </c>
      <c r="C6" s="6"/>
      <c r="D6" s="1"/>
    </row>
    <row r="7" customFormat="false" ht="15" hidden="false" customHeight="false" outlineLevel="0" collapsed="false">
      <c r="A7" s="1"/>
      <c r="B7" s="1"/>
      <c r="C7" s="1"/>
      <c r="D7" s="1"/>
    </row>
    <row r="8" customFormat="false" ht="24" hidden="false" customHeight="true" outlineLevel="0" collapsed="false">
      <c r="A8" s="1"/>
      <c r="B8" s="5" t="s">
        <v>4</v>
      </c>
      <c r="C8" s="5"/>
      <c r="D8" s="1"/>
    </row>
    <row r="9" customFormat="false" ht="36" hidden="false" customHeight="true" outlineLevel="0" collapsed="false">
      <c r="A9" s="1"/>
      <c r="B9" s="7" t="s">
        <v>5</v>
      </c>
      <c r="C9" s="8" t="s">
        <v>6</v>
      </c>
      <c r="D9" s="1"/>
    </row>
    <row r="10" customFormat="false" ht="36" hidden="false" customHeight="true" outlineLevel="0" collapsed="false">
      <c r="A10" s="1"/>
      <c r="B10" s="7" t="s">
        <v>7</v>
      </c>
      <c r="C10" s="8" t="s">
        <v>8</v>
      </c>
      <c r="D10" s="1"/>
    </row>
    <row r="11" customFormat="false" ht="36" hidden="false" customHeight="true" outlineLevel="0" collapsed="false">
      <c r="A11" s="1"/>
      <c r="B11" s="7" t="s">
        <v>9</v>
      </c>
      <c r="C11" s="8" t="s">
        <v>10</v>
      </c>
      <c r="D11" s="1"/>
    </row>
    <row r="12" customFormat="false" ht="36" hidden="false" customHeight="true" outlineLevel="0" collapsed="false">
      <c r="A12" s="1"/>
      <c r="B12" s="7" t="s">
        <v>11</v>
      </c>
      <c r="C12" s="8" t="s">
        <v>12</v>
      </c>
      <c r="D12" s="1"/>
    </row>
    <row r="13" customFormat="false" ht="36" hidden="false" customHeight="true" outlineLevel="0" collapsed="false">
      <c r="A13" s="1"/>
      <c r="B13" s="7" t="s">
        <v>13</v>
      </c>
      <c r="C13" s="8" t="s">
        <v>14</v>
      </c>
      <c r="D13" s="1"/>
    </row>
    <row r="14" customFormat="false" ht="15" hidden="false" customHeight="false" outlineLevel="0" collapsed="false">
      <c r="A14" s="1"/>
      <c r="B14" s="1"/>
      <c r="C14" s="1"/>
      <c r="D14" s="1"/>
    </row>
    <row r="15" customFormat="false" ht="24" hidden="false" customHeight="true" outlineLevel="0" collapsed="false">
      <c r="A15" s="1"/>
      <c r="B15" s="5" t="s">
        <v>15</v>
      </c>
      <c r="C15" s="5"/>
      <c r="D15" s="1"/>
    </row>
    <row r="16" customFormat="false" ht="24" hidden="false" customHeight="true" outlineLevel="0" collapsed="false">
      <c r="A16" s="1"/>
      <c r="B16" s="9" t="n">
        <v>1234</v>
      </c>
      <c r="C16" s="8" t="s">
        <v>16</v>
      </c>
      <c r="D16" s="1"/>
    </row>
    <row r="17" customFormat="false" ht="24" hidden="false" customHeight="true" outlineLevel="0" collapsed="false">
      <c r="A17" s="1"/>
      <c r="B17" s="10" t="n">
        <v>1234</v>
      </c>
      <c r="C17" s="8" t="s">
        <v>17</v>
      </c>
      <c r="D17" s="1"/>
    </row>
    <row r="18" customFormat="false" ht="24" hidden="false" customHeight="true" outlineLevel="0" collapsed="false">
      <c r="A18" s="1"/>
      <c r="B18" s="11" t="s">
        <v>18</v>
      </c>
      <c r="C18" s="8" t="s">
        <v>19</v>
      </c>
      <c r="D18" s="1"/>
    </row>
    <row r="19" customFormat="false" ht="24" hidden="false" customHeight="true" outlineLevel="0" collapsed="false">
      <c r="A19" s="1"/>
      <c r="B19" s="12" t="s">
        <v>20</v>
      </c>
      <c r="C19" s="8" t="s">
        <v>21</v>
      </c>
      <c r="D19" s="1"/>
    </row>
    <row r="20" customFormat="false" ht="15" hidden="false" customHeight="false" outlineLevel="0" collapsed="false">
      <c r="A20" s="1"/>
      <c r="B20" s="1"/>
      <c r="C20" s="1"/>
      <c r="D20" s="1"/>
    </row>
    <row r="21" customFormat="false" ht="24" hidden="false" customHeight="true" outlineLevel="0" collapsed="false">
      <c r="A21" s="1"/>
      <c r="B21" s="5" t="s">
        <v>22</v>
      </c>
      <c r="C21" s="5"/>
      <c r="D21" s="1"/>
    </row>
    <row r="22" customFormat="false" ht="36" hidden="false" customHeight="true" outlineLevel="0" collapsed="false">
      <c r="A22" s="1"/>
      <c r="B22" s="13" t="s">
        <v>23</v>
      </c>
      <c r="C22" s="8" t="s">
        <v>24</v>
      </c>
      <c r="D22" s="1"/>
    </row>
    <row r="23" customFormat="false" ht="36" hidden="false" customHeight="true" outlineLevel="0" collapsed="false">
      <c r="A23" s="1"/>
      <c r="B23" s="13" t="s">
        <v>25</v>
      </c>
      <c r="C23" s="8" t="s">
        <v>26</v>
      </c>
      <c r="D23" s="1"/>
    </row>
    <row r="24" customFormat="false" ht="24" hidden="false" customHeight="true" outlineLevel="0" collapsed="false">
      <c r="A24" s="1"/>
      <c r="B24" s="13" t="s">
        <v>27</v>
      </c>
      <c r="C24" s="8" t="s">
        <v>28</v>
      </c>
      <c r="D24" s="1"/>
    </row>
    <row r="25" customFormat="false" ht="15" hidden="false" customHeight="false" outlineLevel="0" collapsed="false">
      <c r="A25" s="1"/>
      <c r="B25" s="1"/>
      <c r="C25" s="1"/>
      <c r="D25" s="1"/>
    </row>
    <row r="26" customFormat="false" ht="24" hidden="false" customHeight="true" outlineLevel="0" collapsed="false">
      <c r="A26" s="1"/>
      <c r="B26" s="5" t="s">
        <v>29</v>
      </c>
      <c r="C26" s="5"/>
      <c r="D26" s="1"/>
    </row>
    <row r="27" customFormat="false" ht="30" hidden="false" customHeight="true" outlineLevel="0" collapsed="false">
      <c r="A27" s="1"/>
      <c r="B27" s="14" t="s">
        <v>30</v>
      </c>
      <c r="C27" s="15" t="s">
        <v>31</v>
      </c>
      <c r="D27" s="1"/>
    </row>
    <row r="28" customFormat="false" ht="30" hidden="false" customHeight="true" outlineLevel="0" collapsed="false">
      <c r="A28" s="1"/>
      <c r="B28" s="14" t="s">
        <v>32</v>
      </c>
      <c r="C28" s="15" t="s">
        <v>33</v>
      </c>
      <c r="D28" s="1"/>
    </row>
    <row r="29" customFormat="false" ht="30" hidden="false" customHeight="true" outlineLevel="0" collapsed="false">
      <c r="A29" s="1"/>
      <c r="B29" s="14" t="s">
        <v>34</v>
      </c>
      <c r="C29" s="15" t="s">
        <v>35</v>
      </c>
      <c r="D29" s="1"/>
    </row>
    <row r="30" customFormat="false" ht="30" hidden="false" customHeight="true" outlineLevel="0" collapsed="false">
      <c r="A30" s="1"/>
      <c r="B30" s="14" t="s">
        <v>36</v>
      </c>
      <c r="C30" s="15" t="s">
        <v>37</v>
      </c>
      <c r="D30" s="1"/>
    </row>
    <row r="31" customFormat="false" ht="30" hidden="false" customHeight="true" outlineLevel="0" collapsed="false">
      <c r="A31" s="1"/>
      <c r="B31" s="14" t="s">
        <v>38</v>
      </c>
      <c r="C31" s="15" t="s">
        <v>39</v>
      </c>
      <c r="D31" s="1"/>
    </row>
    <row r="32" customFormat="false" ht="30" hidden="false" customHeight="true" outlineLevel="0" collapsed="false">
      <c r="A32" s="1"/>
      <c r="B32" s="14" t="s">
        <v>40</v>
      </c>
      <c r="C32" s="15" t="s">
        <v>41</v>
      </c>
      <c r="D32" s="1"/>
    </row>
    <row r="33" customFormat="false" ht="30" hidden="false" customHeight="true" outlineLevel="0" collapsed="false">
      <c r="A33" s="1"/>
      <c r="B33" s="14" t="s">
        <v>42</v>
      </c>
      <c r="C33" s="15" t="s">
        <v>43</v>
      </c>
      <c r="D33" s="1"/>
    </row>
    <row r="34" customFormat="false" ht="15" hidden="false" customHeight="false" outlineLevel="0" collapsed="false">
      <c r="A34" s="1"/>
      <c r="B34" s="1"/>
      <c r="C34" s="1"/>
      <c r="D34" s="1"/>
    </row>
    <row r="35" customFormat="false" ht="36" hidden="false" customHeight="true" outlineLevel="0" collapsed="false">
      <c r="A35" s="1"/>
      <c r="B35" s="16" t="s">
        <v>44</v>
      </c>
      <c r="C35" s="16"/>
      <c r="D35" s="1"/>
    </row>
    <row r="36" customFormat="false" ht="15" hidden="false" customHeight="false" outlineLevel="0" collapsed="false">
      <c r="A36" s="1"/>
      <c r="B36" s="1"/>
      <c r="C36" s="1"/>
      <c r="D36" s="1"/>
    </row>
    <row r="37" customFormat="false" ht="15" hidden="false" customHeight="false" outlineLevel="0" collapsed="false">
      <c r="A37" s="1"/>
      <c r="B37" s="1"/>
      <c r="C37" s="1"/>
      <c r="D37" s="1"/>
    </row>
    <row r="38" customFormat="false" ht="15" hidden="false" customHeight="false" outlineLevel="0" collapsed="false">
      <c r="A38" s="1"/>
      <c r="B38" s="1"/>
      <c r="C38" s="1"/>
      <c r="D38" s="1"/>
    </row>
    <row r="39" customFormat="false" ht="15" hidden="false" customHeight="false" outlineLevel="0" collapsed="false">
      <c r="A39" s="1"/>
      <c r="B39" s="1"/>
      <c r="C39" s="1"/>
      <c r="D39" s="1"/>
    </row>
    <row r="40" customFormat="false" ht="15" hidden="false" customHeight="false" outlineLevel="0" collapsed="false">
      <c r="A40" s="1"/>
      <c r="B40" s="1"/>
      <c r="C40" s="1"/>
      <c r="D40" s="1"/>
    </row>
    <row r="41" customFormat="false" ht="15" hidden="false" customHeight="false" outlineLevel="0" collapsed="false">
      <c r="A41" s="1"/>
      <c r="B41" s="1"/>
      <c r="C41" s="1"/>
      <c r="D41" s="1"/>
    </row>
    <row r="42" customFormat="false" ht="15" hidden="false" customHeight="false" outlineLevel="0" collapsed="false">
      <c r="A42" s="1"/>
      <c r="B42" s="1"/>
      <c r="C42" s="1"/>
      <c r="D42" s="1"/>
    </row>
    <row r="43" customFormat="false" ht="15" hidden="false" customHeight="false" outlineLevel="0" collapsed="false">
      <c r="A43" s="1"/>
      <c r="B43" s="1"/>
      <c r="C43" s="1"/>
      <c r="D43" s="1"/>
    </row>
    <row r="44" customFormat="false" ht="15" hidden="false" customHeight="false" outlineLevel="0" collapsed="false">
      <c r="A44" s="1"/>
      <c r="B44" s="1"/>
      <c r="C44" s="1"/>
      <c r="D44" s="1"/>
    </row>
    <row r="45" customFormat="false" ht="15" hidden="false" customHeight="false" outlineLevel="0" collapsed="false">
      <c r="A45" s="1"/>
      <c r="B45" s="1"/>
      <c r="C45" s="1"/>
      <c r="D45" s="1"/>
    </row>
    <row r="46" customFormat="false" ht="15" hidden="false" customHeight="false" outlineLevel="0" collapsed="false">
      <c r="A46" s="1"/>
      <c r="B46" s="1"/>
      <c r="C46" s="1"/>
      <c r="D46" s="1"/>
    </row>
    <row r="47" customFormat="false" ht="15" hidden="false" customHeight="false" outlineLevel="0" collapsed="false">
      <c r="A47" s="1"/>
      <c r="B47" s="1"/>
      <c r="C47" s="1"/>
      <c r="D47" s="1"/>
    </row>
    <row r="48" customFormat="false" ht="15" hidden="false" customHeight="false" outlineLevel="0" collapsed="false">
      <c r="A48" s="1"/>
      <c r="B48" s="1"/>
      <c r="C48" s="1"/>
      <c r="D48" s="1"/>
    </row>
    <row r="49" customFormat="false" ht="15" hidden="false" customHeight="false" outlineLevel="0" collapsed="false">
      <c r="A49" s="1"/>
      <c r="B49" s="1"/>
      <c r="C49" s="1"/>
      <c r="D49" s="1"/>
    </row>
    <row r="50" customFormat="false" ht="15" hidden="false" customHeight="false" outlineLevel="0" collapsed="false">
      <c r="A50" s="1"/>
      <c r="B50" s="1"/>
      <c r="C50" s="1"/>
      <c r="D50" s="1"/>
    </row>
    <row r="51" customFormat="false" ht="15" hidden="false" customHeight="false" outlineLevel="0" collapsed="false">
      <c r="A51" s="1"/>
      <c r="B51" s="1"/>
      <c r="C51" s="1"/>
      <c r="D51" s="1"/>
    </row>
    <row r="52" customFormat="false" ht="15" hidden="false" customHeight="false" outlineLevel="0" collapsed="false">
      <c r="A52" s="1"/>
      <c r="B52" s="1"/>
      <c r="C52" s="1"/>
      <c r="D52" s="1"/>
    </row>
    <row r="53" customFormat="false" ht="15" hidden="false" customHeight="false" outlineLevel="0" collapsed="false">
      <c r="A53" s="1"/>
      <c r="B53" s="1"/>
      <c r="C53" s="1"/>
      <c r="D53" s="1"/>
    </row>
    <row r="54" customFormat="false" ht="15" hidden="false" customHeight="false" outlineLevel="0" collapsed="false">
      <c r="A54" s="1"/>
      <c r="B54" s="1"/>
      <c r="C54" s="1"/>
      <c r="D54" s="1"/>
    </row>
    <row r="55" customFormat="false" ht="15" hidden="false" customHeight="false" outlineLevel="0" collapsed="false">
      <c r="A55" s="1"/>
      <c r="B55" s="1"/>
      <c r="C55" s="1"/>
      <c r="D55" s="1"/>
    </row>
    <row r="56" customFormat="false" ht="15" hidden="false" customHeight="false" outlineLevel="0" collapsed="false">
      <c r="A56" s="1"/>
      <c r="B56" s="1"/>
      <c r="C56" s="1"/>
      <c r="D56" s="1"/>
    </row>
    <row r="57" customFormat="false" ht="15" hidden="false" customHeight="false" outlineLevel="0" collapsed="false">
      <c r="A57" s="1"/>
      <c r="B57" s="1"/>
      <c r="C57" s="1"/>
      <c r="D57" s="1"/>
    </row>
    <row r="58" customFormat="false" ht="15" hidden="false" customHeight="false" outlineLevel="0" collapsed="false">
      <c r="A58" s="1"/>
      <c r="B58" s="1"/>
      <c r="C58" s="1"/>
      <c r="D58" s="1"/>
    </row>
    <row r="59" customFormat="false" ht="15" hidden="false" customHeight="false" outlineLevel="0" collapsed="false">
      <c r="A59" s="1"/>
      <c r="B59" s="1"/>
      <c r="C59" s="1"/>
      <c r="D59" s="1"/>
    </row>
    <row r="60" customFormat="false" ht="15" hidden="false" customHeight="false" outlineLevel="0" collapsed="false">
      <c r="A60" s="1"/>
      <c r="B60" s="1"/>
      <c r="C60" s="1"/>
      <c r="D60" s="1"/>
    </row>
  </sheetData>
  <mergeCells count="9">
    <mergeCell ref="B1:C1"/>
    <mergeCell ref="B2:C2"/>
    <mergeCell ref="B5:C5"/>
    <mergeCell ref="B6:C6"/>
    <mergeCell ref="B8:C8"/>
    <mergeCell ref="B15:C15"/>
    <mergeCell ref="B21:C21"/>
    <mergeCell ref="B26:C26"/>
    <mergeCell ref="B35:C35"/>
  </mergeCells>
  <printOptions headings="false" gridLines="false" gridLinesSet="true" horizontalCentered="true" verticalCentered="false"/>
  <pageMargins left="0.4" right="0.4" top="0.5" bottom="0.5"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&amp;CNesko Partners | neskopartners.com | Confidential</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A1521"/>
    <pageSetUpPr fitToPage="true"/>
  </sheetPr>
  <dimension ref="A1:E3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6"/>
    <col collapsed="false" customWidth="true" hidden="false" outlineLevel="0" max="3" min="3" style="0" width="24"/>
    <col collapsed="false" customWidth="true" hidden="false" outlineLevel="0" max="4" min="4" style="0" width="70"/>
    <col collapsed="false" customWidth="true" hidden="false" outlineLevel="0" max="5" min="5" style="0" width="3"/>
  </cols>
  <sheetData>
    <row r="1" customFormat="false" ht="51.75" hidden="false" customHeight="true" outlineLevel="0" collapsed="false">
      <c r="A1" s="1"/>
      <c r="B1" s="2" t="s">
        <v>45</v>
      </c>
      <c r="C1" s="2"/>
      <c r="D1" s="2"/>
      <c r="E1" s="1"/>
    </row>
    <row r="2" customFormat="false" ht="21.75" hidden="false" customHeight="true" outlineLevel="0" collapsed="false">
      <c r="A2" s="1"/>
      <c r="B2" s="3" t="s">
        <v>46</v>
      </c>
      <c r="C2" s="3"/>
      <c r="D2" s="3"/>
      <c r="E2" s="1"/>
    </row>
    <row r="3" customFormat="false" ht="4.5" hidden="false" customHeight="true" outlineLevel="0" collapsed="false">
      <c r="A3" s="1"/>
      <c r="B3" s="4"/>
      <c r="C3" s="4"/>
      <c r="D3" s="4"/>
      <c r="E3" s="1"/>
    </row>
    <row r="4" customFormat="false" ht="15" hidden="false" customHeight="false" outlineLevel="0" collapsed="false">
      <c r="A4" s="1"/>
      <c r="B4" s="1"/>
      <c r="C4" s="1"/>
      <c r="D4" s="1"/>
      <c r="E4" s="1"/>
    </row>
    <row r="5" customFormat="false" ht="24" hidden="false" customHeight="true" outlineLevel="0" collapsed="false">
      <c r="A5" s="1"/>
      <c r="B5" s="5" t="s">
        <v>47</v>
      </c>
      <c r="C5" s="5"/>
      <c r="D5" s="5"/>
      <c r="E5" s="1"/>
    </row>
    <row r="6" customFormat="false" ht="31.5" hidden="false" customHeight="true" outlineLevel="0" collapsed="false">
      <c r="A6" s="1"/>
      <c r="B6" s="13" t="s">
        <v>48</v>
      </c>
      <c r="C6" s="17" t="s">
        <v>49</v>
      </c>
      <c r="D6" s="18" t="s">
        <v>50</v>
      </c>
      <c r="E6" s="1"/>
    </row>
    <row r="7" customFormat="false" ht="31.5" hidden="false" customHeight="true" outlineLevel="0" collapsed="false">
      <c r="A7" s="1"/>
      <c r="B7" s="13" t="s">
        <v>51</v>
      </c>
      <c r="C7" s="19" t="n">
        <v>46307</v>
      </c>
      <c r="D7" s="18" t="s">
        <v>52</v>
      </c>
      <c r="E7" s="1"/>
    </row>
    <row r="8" customFormat="false" ht="31.5" hidden="false" customHeight="true" outlineLevel="0" collapsed="false">
      <c r="A8" s="1"/>
      <c r="B8" s="13" t="s">
        <v>53</v>
      </c>
      <c r="C8" s="20" t="n">
        <v>0</v>
      </c>
      <c r="D8" s="18" t="s">
        <v>54</v>
      </c>
      <c r="E8" s="1"/>
    </row>
    <row r="9" customFormat="false" ht="31.5" hidden="false" customHeight="true" outlineLevel="0" collapsed="false">
      <c r="A9" s="1"/>
      <c r="B9" s="13" t="s">
        <v>55</v>
      </c>
      <c r="C9" s="20" t="n">
        <v>0</v>
      </c>
      <c r="D9" s="18" t="s">
        <v>56</v>
      </c>
      <c r="E9" s="1"/>
    </row>
    <row r="10" customFormat="false" ht="31.5" hidden="false" customHeight="true" outlineLevel="0" collapsed="false">
      <c r="A10" s="1"/>
      <c r="B10" s="13" t="s">
        <v>57</v>
      </c>
      <c r="C10" s="17" t="s">
        <v>58</v>
      </c>
      <c r="D10" s="18" t="s">
        <v>59</v>
      </c>
      <c r="E10" s="1"/>
    </row>
    <row r="11" customFormat="false" ht="25.5" hidden="false" customHeight="true" outlineLevel="0" collapsed="false">
      <c r="A11" s="1"/>
      <c r="B11" s="13" t="s">
        <v>60</v>
      </c>
      <c r="C11" s="21" t="n">
        <v>13</v>
      </c>
      <c r="D11" s="18" t="s">
        <v>61</v>
      </c>
      <c r="E11" s="1"/>
    </row>
    <row r="12" customFormat="false" ht="25.5" hidden="false" customHeight="true" outlineLevel="0" collapsed="false">
      <c r="A12" s="1"/>
      <c r="B12" s="13" t="s">
        <v>62</v>
      </c>
      <c r="C12" s="22" t="n">
        <f aca="false">IF(C7="","",C7+C11*7-1)</f>
        <v>46397</v>
      </c>
      <c r="D12" s="1"/>
      <c r="E12" s="1"/>
    </row>
    <row r="13" customFormat="false" ht="25.5" hidden="false" customHeight="true" outlineLevel="0" collapsed="false">
      <c r="A13" s="1"/>
      <c r="B13" s="13" t="s">
        <v>63</v>
      </c>
      <c r="C13" s="23" t="str">
        <f aca="false">IF(C7="","Please enter a start date.",IF(WEEKDAY(C7,2)=1,"Good. This date is a Monday.","This date is not a Monday. We suggest using the Monday of that week."))</f>
        <v>Good. This date is a Monday.</v>
      </c>
      <c r="D13" s="23"/>
      <c r="E13" s="1"/>
    </row>
    <row r="14" customFormat="false" ht="15" hidden="false" customHeight="false" outlineLevel="0" collapsed="false">
      <c r="A14" s="1"/>
      <c r="B14" s="1"/>
      <c r="C14" s="1"/>
      <c r="D14" s="1"/>
      <c r="E14" s="1"/>
    </row>
    <row r="15" customFormat="false" ht="30" hidden="false" customHeight="true" outlineLevel="0" collapsed="false">
      <c r="A15" s="1"/>
      <c r="B15" s="24" t="s">
        <v>64</v>
      </c>
      <c r="C15" s="24"/>
      <c r="D15" s="24"/>
      <c r="E15" s="1"/>
    </row>
    <row r="16" customFormat="false" ht="25.5" hidden="false" customHeight="true" outlineLevel="0" collapsed="false">
      <c r="A16" s="1"/>
      <c r="B16" s="13" t="inlineStr">
        <is>
          <t>Currency symbol (automatic)</t>
        </is>
      </c>
      <c r="C16" s="21" t="str">
        <f>IF(C10="GBP","£",IF(C10="USD","US$",IF(C10="AUD","A$","NZ$")))</f>
        <v>NZ$</v>
      </c>
      <c r="D16" s="18" t="inlineStr">
        <is>
          <t>Worked out from the currency you chose. Leave this as it is.</t>
        </is>
      </c>
      <c r="E16" s="1"/>
    </row>
    <row r="17" customFormat="false" ht="15" hidden="false" customHeight="false" outlineLevel="0" collapsed="false">
      <c r="A17" s="1"/>
      <c r="B17" s="1"/>
      <c r="C17" s="1"/>
      <c r="D17" s="1"/>
      <c r="E17" s="1"/>
    </row>
    <row r="18" customFormat="false" ht="15" hidden="false" customHeight="false" outlineLevel="0" collapsed="false">
      <c r="A18" s="1"/>
      <c r="B18" s="1"/>
      <c r="C18" s="1"/>
      <c r="D18" s="1"/>
      <c r="E18" s="1"/>
    </row>
    <row r="19" customFormat="false" ht="15" hidden="false" customHeight="false" outlineLevel="0" collapsed="false">
      <c r="A19" s="1"/>
      <c r="B19" s="1"/>
      <c r="C19" s="1"/>
      <c r="D19" s="1"/>
      <c r="E19" s="1"/>
    </row>
    <row r="20" customFormat="false" ht="15" hidden="false" customHeight="false" outlineLevel="0" collapsed="false">
      <c r="A20" s="1"/>
      <c r="B20" s="1"/>
      <c r="C20" s="1"/>
      <c r="D20" s="1"/>
      <c r="E20" s="1"/>
    </row>
    <row r="21" customFormat="false" ht="15" hidden="false" customHeight="false" outlineLevel="0" collapsed="false">
      <c r="A21" s="1"/>
      <c r="B21" s="1"/>
      <c r="C21" s="1"/>
      <c r="D21" s="1"/>
      <c r="E21" s="1"/>
    </row>
    <row r="22" customFormat="false" ht="15" hidden="false" customHeight="false" outlineLevel="0" collapsed="false">
      <c r="A22" s="1"/>
      <c r="B22" s="1"/>
      <c r="C22" s="1"/>
      <c r="D22" s="1"/>
      <c r="E22" s="1"/>
    </row>
    <row r="23" customFormat="false" ht="15" hidden="false" customHeight="false" outlineLevel="0" collapsed="false">
      <c r="A23" s="1"/>
      <c r="B23" s="1"/>
      <c r="C23" s="1"/>
      <c r="D23" s="1"/>
      <c r="E23" s="1"/>
    </row>
    <row r="24" customFormat="false" ht="15" hidden="false" customHeight="false" outlineLevel="0" collapsed="false">
      <c r="A24" s="1"/>
      <c r="B24" s="1"/>
      <c r="C24" s="1"/>
      <c r="D24" s="1"/>
      <c r="E24" s="1"/>
    </row>
    <row r="25" customFormat="false" ht="15" hidden="false" customHeight="false" outlineLevel="0" collapsed="false">
      <c r="A25" s="1"/>
      <c r="B25" s="1"/>
      <c r="C25" s="1"/>
      <c r="D25" s="1"/>
      <c r="E25" s="1"/>
    </row>
    <row r="26" customFormat="false" ht="15" hidden="false" customHeight="false" outlineLevel="0" collapsed="false">
      <c r="A26" s="1"/>
      <c r="B26" s="1"/>
      <c r="C26" s="1"/>
      <c r="D26" s="1"/>
      <c r="E26" s="1"/>
    </row>
    <row r="27" customFormat="false" ht="15" hidden="false" customHeight="false" outlineLevel="0" collapsed="false">
      <c r="A27" s="1"/>
      <c r="B27" s="1"/>
      <c r="C27" s="1"/>
      <c r="D27" s="1"/>
      <c r="E27" s="1"/>
    </row>
    <row r="28" customFormat="false" ht="15" hidden="false" customHeight="false" outlineLevel="0" collapsed="false">
      <c r="A28" s="1"/>
      <c r="B28" s="1"/>
      <c r="C28" s="1"/>
      <c r="D28" s="1"/>
      <c r="E28" s="1"/>
    </row>
    <row r="29" customFormat="false" ht="15" hidden="false" customHeight="false" outlineLevel="0" collapsed="false">
      <c r="A29" s="1"/>
      <c r="B29" s="1"/>
      <c r="C29" s="1"/>
      <c r="D29" s="1"/>
      <c r="E29" s="1"/>
    </row>
    <row r="30" customFormat="false" ht="15" hidden="false" customHeight="false" outlineLevel="0" collapsed="false">
      <c r="A30" s="1"/>
      <c r="B30" s="1"/>
      <c r="C30" s="1"/>
      <c r="D30" s="1"/>
      <c r="E30" s="1"/>
    </row>
  </sheetData>
  <mergeCells count="5">
    <mergeCell ref="B1:D1"/>
    <mergeCell ref="B2:D2"/>
    <mergeCell ref="B5:D5"/>
    <mergeCell ref="C13:D13"/>
    <mergeCell ref="B15:D15"/>
  </mergeCells>
  <conditionalFormatting sqref="C8 C9">
    <cfRule type="expression" dxfId="4" priority="200">
      <formula>Inputs!$C$10="NZD"</formula>
    </cfRule>
  </conditionalFormatting>
  <conditionalFormatting sqref="C8 C9">
    <cfRule type="expression" dxfId="7" priority="201">
      <formula>Inputs!$C$10="AUD"</formula>
    </cfRule>
  </conditionalFormatting>
  <conditionalFormatting sqref="C8 C9">
    <cfRule type="expression" dxfId="10" priority="202">
      <formula>Inputs!$C$10="USD"</formula>
    </cfRule>
  </conditionalFormatting>
  <conditionalFormatting sqref="C8 C9">
    <cfRule type="expression" dxfId="13" priority="203">
      <formula>Inputs!$C$10="GBP"</formula>
    </cfRule>
  </conditionalFormatting>
  <dataValidations count="4">
    <dataValidation allowBlank="false" error="Please enter a valid date, for example 12/10/2026." errorStyle="stop" errorTitle="Date needed" operator="between" prompt="Enter the Monday your forecast starts, as DD/MM/YYYY." promptTitle="Start date" showDropDown="false" showErrorMessage="true" showInputMessage="true" sqref="C7" type="date">
      <formula1>43831</formula1>
      <formula2>55153</formula2>
    </dataValidation>
    <dataValidation allowBlank="true" error="Please enter a number, without text or symbols." errorStyle="stop" errorTitle="Number needed" operator="between" prompt="Enter a number only." promptTitle="Amount" showDropDown="false" showErrorMessage="true" showInputMessage="true" sqref="C8" type="decimal">
      <formula1>-1000000000</formula1>
      <formula2>1000000000</formula2>
    </dataValidation>
    <dataValidation allowBlank="true" error="Please enter a number of zero or more." errorStyle="stop" errorTitle="Number needed" operator="greaterThanOrEqual" prompt="The balance you never want to fall below." promptTitle="Minimum buffer" showDropDown="false" showErrorMessage="true" showInputMessage="true" sqref="C9" type="decimal">
      <formula1>0</formula1>
      <formula2>0</formula2>
    </dataValidation>
    <dataValidation allowBlank="false" error="Please choose NZD, AUD, USD or GBP from the list." errorStyle="stop" errorTitle="Choose a currency" prompt="Choose your currency. Symbols across the workbook update automatically." promptTitle="Currency" showDropDown="false" showErrorMessage="true" showInputMessage="true" sqref="C10" type="list">
      <formula1>"NZD,AUD,USD,GBP"</formula1>
    </dataValidation>
  </dataValidations>
  <printOptions headings="false" gridLines="false" gridLinesSet="true" horizontalCentered="true" verticalCentered="false"/>
  <pageMargins left="0.4" right="0.4" top="0.5" bottom="0.5"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&amp;CNesko Partners | neskopartners.com | Confidential</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A1931"/>
    <pageSetUpPr fitToPage="true"/>
  </sheetPr>
  <dimension ref="A1:O38"/>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14" min="2" style="0" width="11.5"/>
    <col collapsed="false" customWidth="true" hidden="false" outlineLevel="0" max="15" min="15" style="0" width="14"/>
  </cols>
  <sheetData>
    <row r="1" customFormat="false" ht="39.75" hidden="false" customHeight="true" outlineLevel="0" collapsed="false">
      <c r="A1" s="25" t="s">
        <v>0</v>
      </c>
      <c r="B1" s="26"/>
      <c r="C1" s="26"/>
      <c r="D1" s="26"/>
      <c r="E1" s="26"/>
      <c r="F1" s="26"/>
      <c r="G1" s="26"/>
      <c r="H1" s="26"/>
      <c r="I1" s="26"/>
      <c r="J1" s="26"/>
      <c r="K1" s="26"/>
      <c r="L1" s="26"/>
      <c r="M1" s="26"/>
      <c r="N1" s="26"/>
      <c r="O1" s="26"/>
    </row>
    <row r="2" customFormat="false" ht="21.75" hidden="false" customHeight="true" outlineLevel="0" collapsed="false">
      <c r="A2" s="27" t="str">
        <f aca="false">"Business: "&amp;Inputs!C6&amp;"   |   Amounts in "&amp;Inputs!C10&amp;""</f>
        <v>Business: Your business name   |   Amounts in NZD</v>
      </c>
      <c r="B2" s="26"/>
      <c r="C2" s="26"/>
      <c r="D2" s="26"/>
      <c r="E2" s="26"/>
      <c r="F2" s="26"/>
      <c r="G2" s="26"/>
      <c r="H2" s="26"/>
      <c r="I2" s="26"/>
      <c r="J2" s="26"/>
      <c r="K2" s="26"/>
      <c r="L2" s="26"/>
      <c r="M2" s="26"/>
      <c r="N2" s="26"/>
      <c r="O2" s="26"/>
    </row>
    <row r="3" customFormat="false" ht="4.5" hidden="false" customHeight="true" outlineLevel="0" collapsed="false">
      <c r="A3" s="4"/>
      <c r="B3" s="4"/>
      <c r="C3" s="4"/>
      <c r="D3" s="4"/>
      <c r="E3" s="4"/>
      <c r="F3" s="4"/>
      <c r="G3" s="4"/>
      <c r="H3" s="4"/>
      <c r="I3" s="4"/>
      <c r="J3" s="4"/>
      <c r="K3" s="4"/>
      <c r="L3" s="4"/>
      <c r="M3" s="4"/>
      <c r="N3" s="4"/>
      <c r="O3" s="4"/>
    </row>
    <row r="4" customFormat="false" ht="24" hidden="false" customHeight="true" outlineLevel="0" collapsed="false">
      <c r="A4" s="28" t="s">
        <v>65</v>
      </c>
      <c r="B4" s="28"/>
      <c r="C4" s="28"/>
      <c r="D4" s="28"/>
      <c r="E4" s="28"/>
      <c r="F4" s="28"/>
      <c r="G4" s="28"/>
      <c r="H4" s="28"/>
      <c r="I4" s="28"/>
      <c r="J4" s="28"/>
      <c r="K4" s="28"/>
      <c r="L4" s="28"/>
      <c r="M4" s="28"/>
      <c r="N4" s="28"/>
      <c r="O4" s="28"/>
    </row>
    <row r="5" customFormat="false" ht="15" hidden="false" customHeight="false" outlineLevel="0" collapsed="false">
      <c r="A5" s="29" t="s">
        <v>66</v>
      </c>
      <c r="B5" s="30" t="n">
        <v>1</v>
      </c>
      <c r="C5" s="30" t="n">
        <v>2</v>
      </c>
      <c r="D5" s="30" t="n">
        <v>3</v>
      </c>
      <c r="E5" s="30" t="n">
        <v>4</v>
      </c>
      <c r="F5" s="30" t="n">
        <v>5</v>
      </c>
      <c r="G5" s="30" t="n">
        <v>6</v>
      </c>
      <c r="H5" s="30" t="n">
        <v>7</v>
      </c>
      <c r="I5" s="30" t="n">
        <v>8</v>
      </c>
      <c r="J5" s="30" t="n">
        <v>9</v>
      </c>
      <c r="K5" s="30" t="n">
        <v>10</v>
      </c>
      <c r="L5" s="30" t="n">
        <v>11</v>
      </c>
      <c r="M5" s="30" t="n">
        <v>12</v>
      </c>
      <c r="N5" s="30" t="n">
        <v>13</v>
      </c>
      <c r="O5" s="31" t="s">
        <v>67</v>
      </c>
    </row>
    <row r="6" customFormat="false" ht="19.5" hidden="false" customHeight="true" outlineLevel="0" collapsed="false">
      <c r="A6" s="29" t="s">
        <v>68</v>
      </c>
      <c r="B6" s="32" t="n">
        <f aca="false">Inputs!$C$7</f>
        <v>46307</v>
      </c>
      <c r="C6" s="32" t="n">
        <f aca="false">B6+7</f>
        <v>46314</v>
      </c>
      <c r="D6" s="32" t="n">
        <f aca="false">C6+7</f>
        <v>46321</v>
      </c>
      <c r="E6" s="32" t="n">
        <f aca="false">D6+7</f>
        <v>46328</v>
      </c>
      <c r="F6" s="32" t="n">
        <f aca="false">E6+7</f>
        <v>46335</v>
      </c>
      <c r="G6" s="32" t="n">
        <f aca="false">F6+7</f>
        <v>46342</v>
      </c>
      <c r="H6" s="32" t="n">
        <f aca="false">G6+7</f>
        <v>46349</v>
      </c>
      <c r="I6" s="32" t="n">
        <f aca="false">H6+7</f>
        <v>46356</v>
      </c>
      <c r="J6" s="32" t="n">
        <f aca="false">I6+7</f>
        <v>46363</v>
      </c>
      <c r="K6" s="32" t="n">
        <f aca="false">J6+7</f>
        <v>46370</v>
      </c>
      <c r="L6" s="32" t="n">
        <f aca="false">K6+7</f>
        <v>46377</v>
      </c>
      <c r="M6" s="32" t="n">
        <f aca="false">L6+7</f>
        <v>46384</v>
      </c>
      <c r="N6" s="32" t="n">
        <f aca="false">M6+7</f>
        <v>46391</v>
      </c>
      <c r="O6" s="31"/>
    </row>
    <row r="7" customFormat="false" ht="21" hidden="false" customHeight="true" outlineLevel="0" collapsed="false">
      <c r="A7" s="33" t="s">
        <v>69</v>
      </c>
      <c r="B7" s="34" t="n">
        <f aca="false">Inputs!$C$8</f>
        <v>0</v>
      </c>
      <c r="C7" s="34" t="n">
        <f aca="false">B33</f>
        <v>0</v>
      </c>
      <c r="D7" s="34" t="n">
        <f aca="false">C33</f>
        <v>0</v>
      </c>
      <c r="E7" s="34" t="n">
        <f aca="false">D33</f>
        <v>0</v>
      </c>
      <c r="F7" s="34" t="n">
        <f aca="false">E33</f>
        <v>0</v>
      </c>
      <c r="G7" s="34" t="n">
        <f aca="false">F33</f>
        <v>0</v>
      </c>
      <c r="H7" s="34" t="n">
        <f aca="false">G33</f>
        <v>0</v>
      </c>
      <c r="I7" s="34" t="n">
        <f aca="false">H33</f>
        <v>0</v>
      </c>
      <c r="J7" s="34" t="n">
        <f aca="false">I33</f>
        <v>0</v>
      </c>
      <c r="K7" s="34" t="n">
        <f aca="false">J33</f>
        <v>0</v>
      </c>
      <c r="L7" s="34" t="n">
        <f aca="false">K33</f>
        <v>0</v>
      </c>
      <c r="M7" s="34" t="n">
        <f aca="false">L33</f>
        <v>0</v>
      </c>
      <c r="N7" s="34" t="n">
        <f aca="false">M33</f>
        <v>0</v>
      </c>
      <c r="O7" s="35" t="n">
        <f aca="false">B7</f>
        <v>0</v>
      </c>
    </row>
    <row r="8" customFormat="false" ht="15" hidden="false" customHeight="false" outlineLevel="0" collapsed="false">
      <c r="A8" s="36" t="s">
        <v>70</v>
      </c>
      <c r="B8" s="37"/>
      <c r="C8" s="37"/>
      <c r="D8" s="37"/>
      <c r="E8" s="37"/>
      <c r="F8" s="37"/>
      <c r="G8" s="37"/>
      <c r="H8" s="37"/>
      <c r="I8" s="37"/>
      <c r="J8" s="37"/>
      <c r="K8" s="37"/>
      <c r="L8" s="37"/>
      <c r="M8" s="37"/>
      <c r="N8" s="37"/>
      <c r="O8" s="37"/>
    </row>
    <row r="9" customFormat="false" ht="21" hidden="false" customHeight="true" outlineLevel="0" collapsed="false">
      <c r="A9" s="38" t="s">
        <v>71</v>
      </c>
      <c r="B9" s="39"/>
      <c r="C9" s="39"/>
      <c r="D9" s="39"/>
      <c r="E9" s="39"/>
      <c r="F9" s="39"/>
      <c r="G9" s="39"/>
      <c r="H9" s="39"/>
      <c r="I9" s="39"/>
      <c r="J9" s="39"/>
      <c r="K9" s="39"/>
      <c r="L9" s="39"/>
      <c r="M9" s="39"/>
      <c r="N9" s="39"/>
      <c r="O9" s="40" t="n">
        <f aca="false">SUM(B9:N9)</f>
        <v>0</v>
      </c>
    </row>
    <row r="10" customFormat="false" ht="21" hidden="false" customHeight="true" outlineLevel="0" collapsed="false">
      <c r="A10" s="38" t="s">
        <v>72</v>
      </c>
      <c r="B10" s="39"/>
      <c r="C10" s="39"/>
      <c r="D10" s="39"/>
      <c r="E10" s="39"/>
      <c r="F10" s="39"/>
      <c r="G10" s="39"/>
      <c r="H10" s="39"/>
      <c r="I10" s="39"/>
      <c r="J10" s="39"/>
      <c r="K10" s="39"/>
      <c r="L10" s="39"/>
      <c r="M10" s="39"/>
      <c r="N10" s="39"/>
      <c r="O10" s="40" t="n">
        <f aca="false">SUM(B10:N10)</f>
        <v>0</v>
      </c>
    </row>
    <row r="11" customFormat="false" ht="21" hidden="false" customHeight="true" outlineLevel="0" collapsed="false">
      <c r="A11" s="38" t="s">
        <v>73</v>
      </c>
      <c r="B11" s="39"/>
      <c r="C11" s="39"/>
      <c r="D11" s="39"/>
      <c r="E11" s="39"/>
      <c r="F11" s="39"/>
      <c r="G11" s="39"/>
      <c r="H11" s="39"/>
      <c r="I11" s="39"/>
      <c r="J11" s="39"/>
      <c r="K11" s="39"/>
      <c r="L11" s="39"/>
      <c r="M11" s="39"/>
      <c r="N11" s="39"/>
      <c r="O11" s="40" t="n">
        <f aca="false">SUM(B11:N11)</f>
        <v>0</v>
      </c>
    </row>
    <row r="12" customFormat="false" ht="21" hidden="false" customHeight="true" outlineLevel="0" collapsed="false">
      <c r="A12" s="38" t="s">
        <v>74</v>
      </c>
      <c r="B12" s="39"/>
      <c r="C12" s="39"/>
      <c r="D12" s="39"/>
      <c r="E12" s="39"/>
      <c r="F12" s="39"/>
      <c r="G12" s="39"/>
      <c r="H12" s="39"/>
      <c r="I12" s="39"/>
      <c r="J12" s="39"/>
      <c r="K12" s="39"/>
      <c r="L12" s="39"/>
      <c r="M12" s="39"/>
      <c r="N12" s="39"/>
      <c r="O12" s="40" t="n">
        <f aca="false">SUM(B12:N12)</f>
        <v>0</v>
      </c>
    </row>
    <row r="13" customFormat="false" ht="21" hidden="false" customHeight="true" outlineLevel="0" collapsed="false">
      <c r="A13" s="38" t="s">
        <v>75</v>
      </c>
      <c r="B13" s="39"/>
      <c r="C13" s="39"/>
      <c r="D13" s="39"/>
      <c r="E13" s="39"/>
      <c r="F13" s="39"/>
      <c r="G13" s="39"/>
      <c r="H13" s="39"/>
      <c r="I13" s="39"/>
      <c r="J13" s="39"/>
      <c r="K13" s="39"/>
      <c r="L13" s="39"/>
      <c r="M13" s="39"/>
      <c r="N13" s="39"/>
      <c r="O13" s="40" t="n">
        <f aca="false">SUM(B13:N13)</f>
        <v>0</v>
      </c>
    </row>
    <row r="14" customFormat="false" ht="21" hidden="false" customHeight="true" outlineLevel="0" collapsed="false">
      <c r="A14" s="38" t="s">
        <v>76</v>
      </c>
      <c r="B14" s="39"/>
      <c r="C14" s="39"/>
      <c r="D14" s="39"/>
      <c r="E14" s="39"/>
      <c r="F14" s="39"/>
      <c r="G14" s="39"/>
      <c r="H14" s="39"/>
      <c r="I14" s="39"/>
      <c r="J14" s="39"/>
      <c r="K14" s="39"/>
      <c r="L14" s="39"/>
      <c r="M14" s="39"/>
      <c r="N14" s="39"/>
      <c r="O14" s="40" t="n">
        <f aca="false">SUM(B14:N14)</f>
        <v>0</v>
      </c>
    </row>
    <row r="15" customFormat="false" ht="21" hidden="false" customHeight="true" outlineLevel="0" collapsed="false">
      <c r="A15" s="38" t="s">
        <v>77</v>
      </c>
      <c r="B15" s="39"/>
      <c r="C15" s="39"/>
      <c r="D15" s="39"/>
      <c r="E15" s="39"/>
      <c r="F15" s="39"/>
      <c r="G15" s="39"/>
      <c r="H15" s="39"/>
      <c r="I15" s="39"/>
      <c r="J15" s="39"/>
      <c r="K15" s="39"/>
      <c r="L15" s="39"/>
      <c r="M15" s="39"/>
      <c r="N15" s="39"/>
      <c r="O15" s="40" t="n">
        <f aca="false">SUM(B15:N15)</f>
        <v>0</v>
      </c>
    </row>
    <row r="16" customFormat="false" ht="21" hidden="false" customHeight="true" outlineLevel="0" collapsed="false">
      <c r="A16" s="41" t="s">
        <v>78</v>
      </c>
      <c r="B16" s="42" t="n">
        <f aca="false">SUM(B9:B15)</f>
        <v>0</v>
      </c>
      <c r="C16" s="42" t="n">
        <f aca="false">SUM(C9:C15)</f>
        <v>0</v>
      </c>
      <c r="D16" s="42" t="n">
        <f aca="false">SUM(D9:D15)</f>
        <v>0</v>
      </c>
      <c r="E16" s="42" t="n">
        <f aca="false">SUM(E9:E15)</f>
        <v>0</v>
      </c>
      <c r="F16" s="42" t="n">
        <f aca="false">SUM(F9:F15)</f>
        <v>0</v>
      </c>
      <c r="G16" s="42" t="n">
        <f aca="false">SUM(G9:G15)</f>
        <v>0</v>
      </c>
      <c r="H16" s="42" t="n">
        <f aca="false">SUM(H9:H15)</f>
        <v>0</v>
      </c>
      <c r="I16" s="42" t="n">
        <f aca="false">SUM(I9:I15)</f>
        <v>0</v>
      </c>
      <c r="J16" s="42" t="n">
        <f aca="false">SUM(J9:J15)</f>
        <v>0</v>
      </c>
      <c r="K16" s="42" t="n">
        <f aca="false">SUM(K9:K15)</f>
        <v>0</v>
      </c>
      <c r="L16" s="42" t="n">
        <f aca="false">SUM(L9:L15)</f>
        <v>0</v>
      </c>
      <c r="M16" s="42" t="n">
        <f aca="false">SUM(M9:M15)</f>
        <v>0</v>
      </c>
      <c r="N16" s="42" t="n">
        <f aca="false">SUM(N9:N15)</f>
        <v>0</v>
      </c>
      <c r="O16" s="43" t="n">
        <f aca="false">SUM(B16:N16)</f>
        <v>0</v>
      </c>
    </row>
    <row r="17" customFormat="false" ht="21" hidden="false" customHeight="true" outlineLevel="0" collapsed="false">
      <c r="A17" s="36" t="s">
        <v>79</v>
      </c>
      <c r="B17" s="37"/>
      <c r="C17" s="37"/>
      <c r="D17" s="37"/>
      <c r="E17" s="37"/>
      <c r="F17" s="37"/>
      <c r="G17" s="37"/>
      <c r="H17" s="37"/>
      <c r="I17" s="37"/>
      <c r="J17" s="37"/>
      <c r="K17" s="37"/>
      <c r="L17" s="37"/>
      <c r="M17" s="37"/>
      <c r="N17" s="37"/>
      <c r="O17" s="37"/>
    </row>
    <row r="18" customFormat="false" ht="21" hidden="false" customHeight="true" outlineLevel="0" collapsed="false">
      <c r="A18" s="38" t="s">
        <v>80</v>
      </c>
      <c r="B18" s="39"/>
      <c r="C18" s="39"/>
      <c r="D18" s="39"/>
      <c r="E18" s="39"/>
      <c r="F18" s="39"/>
      <c r="G18" s="39"/>
      <c r="H18" s="39"/>
      <c r="I18" s="39"/>
      <c r="J18" s="39"/>
      <c r="K18" s="39"/>
      <c r="L18" s="39"/>
      <c r="M18" s="39"/>
      <c r="N18" s="39"/>
      <c r="O18" s="40" t="n">
        <f aca="false">SUM(B18:N18)</f>
        <v>0</v>
      </c>
    </row>
    <row r="19" customFormat="false" ht="21" hidden="false" customHeight="true" outlineLevel="0" collapsed="false">
      <c r="A19" s="38" t="s">
        <v>81</v>
      </c>
      <c r="B19" s="39"/>
      <c r="C19" s="39"/>
      <c r="D19" s="39"/>
      <c r="E19" s="39"/>
      <c r="F19" s="39"/>
      <c r="G19" s="39"/>
      <c r="H19" s="39"/>
      <c r="I19" s="39"/>
      <c r="J19" s="39"/>
      <c r="K19" s="39"/>
      <c r="L19" s="39"/>
      <c r="M19" s="39"/>
      <c r="N19" s="39"/>
      <c r="O19" s="40" t="n">
        <f aca="false">SUM(B19:N19)</f>
        <v>0</v>
      </c>
    </row>
    <row r="20" customFormat="false" ht="21" hidden="false" customHeight="true" outlineLevel="0" collapsed="false">
      <c r="A20" s="38" t="s">
        <v>82</v>
      </c>
      <c r="B20" s="39"/>
      <c r="C20" s="39"/>
      <c r="D20" s="39"/>
      <c r="E20" s="39"/>
      <c r="F20" s="39"/>
      <c r="G20" s="39"/>
      <c r="H20" s="39"/>
      <c r="I20" s="39"/>
      <c r="J20" s="39"/>
      <c r="K20" s="39"/>
      <c r="L20" s="39"/>
      <c r="M20" s="39"/>
      <c r="N20" s="39"/>
      <c r="O20" s="40" t="n">
        <f aca="false">SUM(B20:N20)</f>
        <v>0</v>
      </c>
    </row>
    <row r="21" customFormat="false" ht="21" hidden="false" customHeight="true" outlineLevel="0" collapsed="false">
      <c r="A21" s="38" t="s">
        <v>83</v>
      </c>
      <c r="B21" s="39"/>
      <c r="C21" s="39"/>
      <c r="D21" s="39"/>
      <c r="E21" s="39"/>
      <c r="F21" s="39"/>
      <c r="G21" s="39"/>
      <c r="H21" s="39"/>
      <c r="I21" s="39"/>
      <c r="J21" s="39"/>
      <c r="K21" s="39"/>
      <c r="L21" s="39"/>
      <c r="M21" s="39"/>
      <c r="N21" s="39"/>
      <c r="O21" s="40" t="n">
        <f aca="false">SUM(B21:N21)</f>
        <v>0</v>
      </c>
    </row>
    <row r="22" customFormat="false" ht="21" hidden="false" customHeight="true" outlineLevel="0" collapsed="false">
      <c r="A22" s="38" t="s">
        <v>84</v>
      </c>
      <c r="B22" s="39"/>
      <c r="C22" s="39"/>
      <c r="D22" s="39"/>
      <c r="E22" s="39"/>
      <c r="F22" s="39"/>
      <c r="G22" s="39"/>
      <c r="H22" s="39"/>
      <c r="I22" s="39"/>
      <c r="J22" s="39"/>
      <c r="K22" s="39"/>
      <c r="L22" s="39"/>
      <c r="M22" s="39"/>
      <c r="N22" s="39"/>
      <c r="O22" s="40" t="n">
        <f aca="false">SUM(B22:N22)</f>
        <v>0</v>
      </c>
    </row>
    <row r="23" customFormat="false" ht="21" hidden="false" customHeight="true" outlineLevel="0" collapsed="false">
      <c r="A23" s="38" t="s">
        <v>85</v>
      </c>
      <c r="B23" s="39"/>
      <c r="C23" s="39"/>
      <c r="D23" s="39"/>
      <c r="E23" s="39"/>
      <c r="F23" s="39"/>
      <c r="G23" s="39"/>
      <c r="H23" s="39"/>
      <c r="I23" s="39"/>
      <c r="J23" s="39"/>
      <c r="K23" s="39"/>
      <c r="L23" s="39"/>
      <c r="M23" s="39"/>
      <c r="N23" s="39"/>
      <c r="O23" s="40" t="n">
        <f aca="false">SUM(B23:N23)</f>
        <v>0</v>
      </c>
    </row>
    <row r="24" customFormat="false" ht="21" hidden="false" customHeight="true" outlineLevel="0" collapsed="false">
      <c r="A24" s="38" t="s">
        <v>86</v>
      </c>
      <c r="B24" s="39"/>
      <c r="C24" s="39"/>
      <c r="D24" s="39"/>
      <c r="E24" s="39"/>
      <c r="F24" s="39"/>
      <c r="G24" s="39"/>
      <c r="H24" s="39"/>
      <c r="I24" s="39"/>
      <c r="J24" s="39"/>
      <c r="K24" s="39"/>
      <c r="L24" s="39"/>
      <c r="M24" s="39"/>
      <c r="N24" s="39"/>
      <c r="O24" s="40" t="n">
        <f aca="false">SUM(B24:N24)</f>
        <v>0</v>
      </c>
    </row>
    <row r="25" customFormat="false" ht="21" hidden="false" customHeight="true" outlineLevel="0" collapsed="false">
      <c r="A25" s="38" t="s">
        <v>87</v>
      </c>
      <c r="B25" s="39"/>
      <c r="C25" s="39"/>
      <c r="D25" s="39"/>
      <c r="E25" s="39"/>
      <c r="F25" s="39"/>
      <c r="G25" s="39"/>
      <c r="H25" s="39"/>
      <c r="I25" s="39"/>
      <c r="J25" s="39"/>
      <c r="K25" s="39"/>
      <c r="L25" s="39"/>
      <c r="M25" s="39"/>
      <c r="N25" s="39"/>
      <c r="O25" s="40" t="n">
        <f aca="false">SUM(B25:N25)</f>
        <v>0</v>
      </c>
    </row>
    <row r="26" customFormat="false" ht="21" hidden="false" customHeight="true" outlineLevel="0" collapsed="false">
      <c r="A26" s="38" t="s">
        <v>88</v>
      </c>
      <c r="B26" s="39"/>
      <c r="C26" s="39"/>
      <c r="D26" s="39"/>
      <c r="E26" s="39"/>
      <c r="F26" s="39"/>
      <c r="G26" s="39"/>
      <c r="H26" s="39"/>
      <c r="I26" s="39"/>
      <c r="J26" s="39"/>
      <c r="K26" s="39"/>
      <c r="L26" s="39"/>
      <c r="M26" s="39"/>
      <c r="N26" s="39"/>
      <c r="O26" s="40" t="n">
        <f aca="false">SUM(B26:N26)</f>
        <v>0</v>
      </c>
    </row>
    <row r="27" customFormat="false" ht="21" hidden="false" customHeight="true" outlineLevel="0" collapsed="false">
      <c r="A27" s="38" t="s">
        <v>89</v>
      </c>
      <c r="B27" s="39"/>
      <c r="C27" s="39"/>
      <c r="D27" s="39"/>
      <c r="E27" s="39"/>
      <c r="F27" s="39"/>
      <c r="G27" s="39"/>
      <c r="H27" s="39"/>
      <c r="I27" s="39"/>
      <c r="J27" s="39"/>
      <c r="K27" s="39"/>
      <c r="L27" s="39"/>
      <c r="M27" s="39"/>
      <c r="N27" s="39"/>
      <c r="O27" s="40" t="n">
        <f aca="false">SUM(B27:N27)</f>
        <v>0</v>
      </c>
    </row>
    <row r="28" customFormat="false" ht="21" hidden="false" customHeight="true" outlineLevel="0" collapsed="false">
      <c r="A28" s="38" t="s">
        <v>90</v>
      </c>
      <c r="B28" s="39"/>
      <c r="C28" s="39"/>
      <c r="D28" s="39"/>
      <c r="E28" s="39"/>
      <c r="F28" s="39"/>
      <c r="G28" s="39"/>
      <c r="H28" s="39"/>
      <c r="I28" s="39"/>
      <c r="J28" s="39"/>
      <c r="K28" s="39"/>
      <c r="L28" s="39"/>
      <c r="M28" s="39"/>
      <c r="N28" s="39"/>
      <c r="O28" s="40" t="n">
        <f aca="false">SUM(B28:N28)</f>
        <v>0</v>
      </c>
    </row>
    <row r="29" customFormat="false" ht="21" hidden="false" customHeight="true" outlineLevel="0" collapsed="false">
      <c r="A29" s="38" t="s">
        <v>91</v>
      </c>
      <c r="B29" s="39"/>
      <c r="C29" s="39"/>
      <c r="D29" s="39"/>
      <c r="E29" s="39"/>
      <c r="F29" s="39"/>
      <c r="G29" s="39"/>
      <c r="H29" s="39"/>
      <c r="I29" s="39"/>
      <c r="J29" s="39"/>
      <c r="K29" s="39"/>
      <c r="L29" s="39"/>
      <c r="M29" s="39"/>
      <c r="N29" s="39"/>
      <c r="O29" s="40" t="n">
        <f aca="false">SUM(B29:N29)</f>
        <v>0</v>
      </c>
    </row>
    <row r="30" customFormat="false" ht="21" hidden="false" customHeight="true" outlineLevel="0" collapsed="false">
      <c r="A30" s="41" t="s">
        <v>92</v>
      </c>
      <c r="B30" s="42" t="n">
        <f aca="false">SUM(B18:B29)</f>
        <v>0</v>
      </c>
      <c r="C30" s="42" t="n">
        <f aca="false">SUM(C18:C29)</f>
        <v>0</v>
      </c>
      <c r="D30" s="42" t="n">
        <f aca="false">SUM(D18:D29)</f>
        <v>0</v>
      </c>
      <c r="E30" s="42" t="n">
        <f aca="false">SUM(E18:E29)</f>
        <v>0</v>
      </c>
      <c r="F30" s="42" t="n">
        <f aca="false">SUM(F18:F29)</f>
        <v>0</v>
      </c>
      <c r="G30" s="42" t="n">
        <f aca="false">SUM(G18:G29)</f>
        <v>0</v>
      </c>
      <c r="H30" s="42" t="n">
        <f aca="false">SUM(H18:H29)</f>
        <v>0</v>
      </c>
      <c r="I30" s="42" t="n">
        <f aca="false">SUM(I18:I29)</f>
        <v>0</v>
      </c>
      <c r="J30" s="42" t="n">
        <f aca="false">SUM(J18:J29)</f>
        <v>0</v>
      </c>
      <c r="K30" s="42" t="n">
        <f aca="false">SUM(K18:K29)</f>
        <v>0</v>
      </c>
      <c r="L30" s="42" t="n">
        <f aca="false">SUM(L18:L29)</f>
        <v>0</v>
      </c>
      <c r="M30" s="42" t="n">
        <f aca="false">SUM(M18:M29)</f>
        <v>0</v>
      </c>
      <c r="N30" s="42" t="n">
        <f aca="false">SUM(N18:N29)</f>
        <v>0</v>
      </c>
      <c r="O30" s="43" t="n">
        <f aca="false">SUM(B30:N30)</f>
        <v>0</v>
      </c>
    </row>
    <row r="31" customFormat="false" ht="7.5" hidden="false" customHeight="true" outlineLevel="0" collapsed="false"/>
    <row r="32" customFormat="false" ht="21" hidden="false" customHeight="true" outlineLevel="0" collapsed="false">
      <c r="A32" s="33" t="s">
        <v>93</v>
      </c>
      <c r="B32" s="44" t="n">
        <f aca="false">B16-B30</f>
        <v>0</v>
      </c>
      <c r="C32" s="44" t="n">
        <f aca="false">C16-C30</f>
        <v>0</v>
      </c>
      <c r="D32" s="44" t="n">
        <f aca="false">D16-D30</f>
        <v>0</v>
      </c>
      <c r="E32" s="44" t="n">
        <f aca="false">E16-E30</f>
        <v>0</v>
      </c>
      <c r="F32" s="44" t="n">
        <f aca="false">F16-F30</f>
        <v>0</v>
      </c>
      <c r="G32" s="44" t="n">
        <f aca="false">G16-G30</f>
        <v>0</v>
      </c>
      <c r="H32" s="44" t="n">
        <f aca="false">H16-H30</f>
        <v>0</v>
      </c>
      <c r="I32" s="44" t="n">
        <f aca="false">I16-I30</f>
        <v>0</v>
      </c>
      <c r="J32" s="44" t="n">
        <f aca="false">J16-J30</f>
        <v>0</v>
      </c>
      <c r="K32" s="44" t="n">
        <f aca="false">K16-K30</f>
        <v>0</v>
      </c>
      <c r="L32" s="44" t="n">
        <f aca="false">L16-L30</f>
        <v>0</v>
      </c>
      <c r="M32" s="44" t="n">
        <f aca="false">M16-M30</f>
        <v>0</v>
      </c>
      <c r="N32" s="44" t="n">
        <f aca="false">N16-N30</f>
        <v>0</v>
      </c>
      <c r="O32" s="45" t="n">
        <f aca="false">O16-O30</f>
        <v>0</v>
      </c>
    </row>
    <row r="33" customFormat="false" ht="21" hidden="false" customHeight="true" outlineLevel="0" collapsed="false">
      <c r="A33" s="46" t="s">
        <v>94</v>
      </c>
      <c r="B33" s="47" t="n">
        <f aca="false">B7+B32</f>
        <v>0</v>
      </c>
      <c r="C33" s="47" t="n">
        <f aca="false">C7+C32</f>
        <v>0</v>
      </c>
      <c r="D33" s="47" t="n">
        <f aca="false">D7+D32</f>
        <v>0</v>
      </c>
      <c r="E33" s="47" t="n">
        <f aca="false">E7+E32</f>
        <v>0</v>
      </c>
      <c r="F33" s="47" t="n">
        <f aca="false">F7+F32</f>
        <v>0</v>
      </c>
      <c r="G33" s="47" t="n">
        <f aca="false">G7+G32</f>
        <v>0</v>
      </c>
      <c r="H33" s="47" t="n">
        <f aca="false">H7+H32</f>
        <v>0</v>
      </c>
      <c r="I33" s="47" t="n">
        <f aca="false">I7+I32</f>
        <v>0</v>
      </c>
      <c r="J33" s="47" t="n">
        <f aca="false">J7+J32</f>
        <v>0</v>
      </c>
      <c r="K33" s="47" t="n">
        <f aca="false">K7+K32</f>
        <v>0</v>
      </c>
      <c r="L33" s="47" t="n">
        <f aca="false">L7+L32</f>
        <v>0</v>
      </c>
      <c r="M33" s="47" t="n">
        <f aca="false">M7+M32</f>
        <v>0</v>
      </c>
      <c r="N33" s="47" t="n">
        <f aca="false">N7+N32</f>
        <v>0</v>
      </c>
      <c r="O33" s="48" t="n">
        <f aca="false">N33</f>
        <v>0</v>
      </c>
    </row>
    <row r="34" customFormat="false" ht="21" hidden="false" customHeight="true" outlineLevel="0" collapsed="false">
      <c r="A34" s="38" t="s">
        <v>55</v>
      </c>
      <c r="B34" s="49" t="n">
        <f aca="false">Inputs!$C$9</f>
        <v>0</v>
      </c>
      <c r="C34" s="49" t="n">
        <f aca="false">Inputs!$C$9</f>
        <v>0</v>
      </c>
      <c r="D34" s="49" t="n">
        <f aca="false">Inputs!$C$9</f>
        <v>0</v>
      </c>
      <c r="E34" s="49" t="n">
        <f aca="false">Inputs!$C$9</f>
        <v>0</v>
      </c>
      <c r="F34" s="49" t="n">
        <f aca="false">Inputs!$C$9</f>
        <v>0</v>
      </c>
      <c r="G34" s="49" t="n">
        <f aca="false">Inputs!$C$9</f>
        <v>0</v>
      </c>
      <c r="H34" s="49" t="n">
        <f aca="false">Inputs!$C$9</f>
        <v>0</v>
      </c>
      <c r="I34" s="49" t="n">
        <f aca="false">Inputs!$C$9</f>
        <v>0</v>
      </c>
      <c r="J34" s="49" t="n">
        <f aca="false">Inputs!$C$9</f>
        <v>0</v>
      </c>
      <c r="K34" s="49" t="n">
        <f aca="false">Inputs!$C$9</f>
        <v>0</v>
      </c>
      <c r="L34" s="49" t="n">
        <f aca="false">Inputs!$C$9</f>
        <v>0</v>
      </c>
      <c r="M34" s="49" t="n">
        <f aca="false">Inputs!$C$9</f>
        <v>0</v>
      </c>
      <c r="N34" s="49" t="n">
        <f aca="false">Inputs!$C$9</f>
        <v>0</v>
      </c>
      <c r="O34" s="35"/>
    </row>
    <row r="35" customFormat="false" ht="21" hidden="false" customHeight="true" outlineLevel="0" collapsed="false">
      <c r="A35" s="33" t="s">
        <v>95</v>
      </c>
      <c r="B35" s="44" t="n">
        <f aca="false">B33-B34</f>
        <v>0</v>
      </c>
      <c r="C35" s="44" t="n">
        <f aca="false">C33-C34</f>
        <v>0</v>
      </c>
      <c r="D35" s="44" t="n">
        <f aca="false">D33-D34</f>
        <v>0</v>
      </c>
      <c r="E35" s="44" t="n">
        <f aca="false">E33-E34</f>
        <v>0</v>
      </c>
      <c r="F35" s="44" t="n">
        <f aca="false">F33-F34</f>
        <v>0</v>
      </c>
      <c r="G35" s="44" t="n">
        <f aca="false">G33-G34</f>
        <v>0</v>
      </c>
      <c r="H35" s="44" t="n">
        <f aca="false">H33-H34</f>
        <v>0</v>
      </c>
      <c r="I35" s="44" t="n">
        <f aca="false">I33-I34</f>
        <v>0</v>
      </c>
      <c r="J35" s="44" t="n">
        <f aca="false">J33-J34</f>
        <v>0</v>
      </c>
      <c r="K35" s="44" t="n">
        <f aca="false">K33-K34</f>
        <v>0</v>
      </c>
      <c r="L35" s="44" t="n">
        <f aca="false">L33-L34</f>
        <v>0</v>
      </c>
      <c r="M35" s="44" t="n">
        <f aca="false">M33-M34</f>
        <v>0</v>
      </c>
      <c r="N35" s="44" t="n">
        <f aca="false">N33-N34</f>
        <v>0</v>
      </c>
      <c r="O35" s="45"/>
    </row>
    <row r="36" customFormat="false" ht="21" hidden="false" customHeight="true" outlineLevel="0" collapsed="false">
      <c r="A36" s="38" t="s">
        <v>96</v>
      </c>
      <c r="B36" s="50" t="str">
        <f aca="false">IF($O$30&gt;0,MAX(0,B33)/($O$30/COLUMNS($B$5:$N$5)),"n/a")</f>
        <v>n/a</v>
      </c>
      <c r="C36" s="50" t="str">
        <f aca="false">IF($O$30&gt;0,MAX(0,C33)/($O$30/COLUMNS($B$5:$N$5)),"n/a")</f>
        <v>n/a</v>
      </c>
      <c r="D36" s="50" t="str">
        <f aca="false">IF($O$30&gt;0,MAX(0,D33)/($O$30/COLUMNS($B$5:$N$5)),"n/a")</f>
        <v>n/a</v>
      </c>
      <c r="E36" s="50" t="str">
        <f aca="false">IF($O$30&gt;0,MAX(0,E33)/($O$30/COLUMNS($B$5:$N$5)),"n/a")</f>
        <v>n/a</v>
      </c>
      <c r="F36" s="50" t="str">
        <f aca="false">IF($O$30&gt;0,MAX(0,F33)/($O$30/COLUMNS($B$5:$N$5)),"n/a")</f>
        <v>n/a</v>
      </c>
      <c r="G36" s="50" t="str">
        <f aca="false">IF($O$30&gt;0,MAX(0,G33)/($O$30/COLUMNS($B$5:$N$5)),"n/a")</f>
        <v>n/a</v>
      </c>
      <c r="H36" s="50" t="str">
        <f aca="false">IF($O$30&gt;0,MAX(0,H33)/($O$30/COLUMNS($B$5:$N$5)),"n/a")</f>
        <v>n/a</v>
      </c>
      <c r="I36" s="50" t="str">
        <f aca="false">IF($O$30&gt;0,MAX(0,I33)/($O$30/COLUMNS($B$5:$N$5)),"n/a")</f>
        <v>n/a</v>
      </c>
      <c r="J36" s="50" t="str">
        <f aca="false">IF($O$30&gt;0,MAX(0,J33)/($O$30/COLUMNS($B$5:$N$5)),"n/a")</f>
        <v>n/a</v>
      </c>
      <c r="K36" s="50" t="str">
        <f aca="false">IF($O$30&gt;0,MAX(0,K33)/($O$30/COLUMNS($B$5:$N$5)),"n/a")</f>
        <v>n/a</v>
      </c>
      <c r="L36" s="50" t="str">
        <f aca="false">IF($O$30&gt;0,MAX(0,L33)/($O$30/COLUMNS($B$5:$N$5)),"n/a")</f>
        <v>n/a</v>
      </c>
      <c r="M36" s="50" t="str">
        <f aca="false">IF($O$30&gt;0,MAX(0,M33)/($O$30/COLUMNS($B$5:$N$5)),"n/a")</f>
        <v>n/a</v>
      </c>
      <c r="N36" s="50" t="str">
        <f aca="false">IF($O$30&gt;0,MAX(0,N33)/($O$30/COLUMNS($B$5:$N$5)),"n/a")</f>
        <v>n/a</v>
      </c>
      <c r="O36" s="51"/>
    </row>
    <row r="37" customFormat="false" ht="21" hidden="false" customHeight="true" outlineLevel="0" collapsed="false">
      <c r="A37" s="52" t="s">
        <v>97</v>
      </c>
      <c r="B37" s="53" t="n">
        <f aca="false">IF(B35&lt;0,1,0)</f>
        <v>0</v>
      </c>
      <c r="C37" s="53" t="n">
        <f aca="false">IF(C35&lt;0,1,0)</f>
        <v>0</v>
      </c>
      <c r="D37" s="53" t="n">
        <f aca="false">IF(D35&lt;0,1,0)</f>
        <v>0</v>
      </c>
      <c r="E37" s="53" t="n">
        <f aca="false">IF(E35&lt;0,1,0)</f>
        <v>0</v>
      </c>
      <c r="F37" s="53" t="n">
        <f aca="false">IF(F35&lt;0,1,0)</f>
        <v>0</v>
      </c>
      <c r="G37" s="53" t="n">
        <f aca="false">IF(G35&lt;0,1,0)</f>
        <v>0</v>
      </c>
      <c r="H37" s="53" t="n">
        <f aca="false">IF(H35&lt;0,1,0)</f>
        <v>0</v>
      </c>
      <c r="I37" s="53" t="n">
        <f aca="false">IF(I35&lt;0,1,0)</f>
        <v>0</v>
      </c>
      <c r="J37" s="53" t="n">
        <f aca="false">IF(J35&lt;0,1,0)</f>
        <v>0</v>
      </c>
      <c r="K37" s="53" t="n">
        <f aca="false">IF(K35&lt;0,1,0)</f>
        <v>0</v>
      </c>
      <c r="L37" s="53" t="n">
        <f aca="false">IF(L35&lt;0,1,0)</f>
        <v>0</v>
      </c>
      <c r="M37" s="53" t="n">
        <f aca="false">IF(M35&lt;0,1,0)</f>
        <v>0</v>
      </c>
      <c r="N37" s="53" t="n">
        <f aca="false">IF(N35&lt;0,1,0)</f>
        <v>0</v>
      </c>
      <c r="O37" s="54" t="n">
        <f aca="false">SUM(B37:N37)</f>
        <v>0</v>
      </c>
    </row>
    <row r="38" customFormat="false" ht="27.75" hidden="false" customHeight="true" outlineLevel="0" collapsed="false">
      <c r="A38" s="55" t="s">
        <v>98</v>
      </c>
      <c r="B38" s="55"/>
      <c r="C38" s="55"/>
      <c r="D38" s="55"/>
      <c r="E38" s="55"/>
      <c r="F38" s="55"/>
      <c r="G38" s="55"/>
      <c r="H38" s="55"/>
      <c r="I38" s="55"/>
      <c r="J38" s="55"/>
      <c r="K38" s="55"/>
      <c r="L38" s="55"/>
      <c r="M38" s="55"/>
      <c r="N38" s="55"/>
      <c r="O38" s="55"/>
    </row>
  </sheetData>
  <mergeCells count="2">
    <mergeCell ref="A4:O4"/>
    <mergeCell ref="A38:O38"/>
  </mergeCells>
  <conditionalFormatting sqref="B35:N35">
    <cfRule type="expression" priority="2" aboveAverage="0" equalAverage="0" bottom="0" percent="0" rank="0" text="" dxfId="0">
      <formula>B35&lt;0</formula>
    </cfRule>
    <cfRule type="expression" priority="3" aboveAverage="0" equalAverage="0" bottom="0" percent="0" rank="0" text="" dxfId="1">
      <formula>B35&gt;=0</formula>
    </cfRule>
  </conditionalFormatting>
  <conditionalFormatting sqref="B36:N36">
    <cfRule type="expression" priority="4" aboveAverage="0" equalAverage="0" bottom="0" percent="0" rank="0" text="" dxfId="2">
      <formula>AND(ISNUMBER(B36),B36&lt;4)</formula>
    </cfRule>
  </conditionalFormatting>
  <conditionalFormatting sqref="B7:O7 B9:O9 B10:O10 B11:O11 B12:O12 B13:O13 B14:O14 B15:O15 B16:O16 B18:O18 B19:O19 B20:O20 B21:O21 B22:O22 B23:O23 B24:O24 B25:O25 B26:O26 B27:O27 B28:O28 B29:O29 B30:O30 B32:O32 B33:O33 B34:O34 B35:O35">
    <cfRule type="expression" dxfId="5" priority="200">
      <formula>Inputs!$C$10="NZD"</formula>
    </cfRule>
  </conditionalFormatting>
  <conditionalFormatting sqref="B7:O7 B9:O9 B10:O10 B11:O11 B12:O12 B13:O13 B14:O14 B15:O15 B16:O16 B18:O18 B19:O19 B20:O20 B21:O21 B22:O22 B23:O23 B24:O24 B25:O25 B26:O26 B27:O27 B28:O28 B29:O29 B30:O30 B32:O32 B33:O33 B34:O34 B35:O35">
    <cfRule type="expression" dxfId="8" priority="201">
      <formula>Inputs!$C$10="AUD"</formula>
    </cfRule>
  </conditionalFormatting>
  <conditionalFormatting sqref="B7:O7 B9:O9 B10:O10 B11:O11 B12:O12 B13:O13 B14:O14 B15:O15 B16:O16 B18:O18 B19:O19 B20:O20 B21:O21 B22:O22 B23:O23 B24:O24 B25:O25 B26:O26 B27:O27 B28:O28 B29:O29 B30:O30 B32:O32 B33:O33 B34:O34 B35:O35">
    <cfRule type="expression" dxfId="11" priority="202">
      <formula>Inputs!$C$10="USD"</formula>
    </cfRule>
  </conditionalFormatting>
  <conditionalFormatting sqref="B7:O7 B9:O9 B10:O10 B11:O11 B12:O12 B13:O13 B14:O14 B15:O15 B16:O16 B18:O18 B19:O19 B20:O20 B21:O21 B22:O22 B23:O23 B24:O24 B25:O25 B26:O26 B27:O27 B28:O28 B29:O29 B30:O30 B32:O32 B33:O33 B34:O34 B35:O35">
    <cfRule type="expression" dxfId="14" priority="203">
      <formula>Inputs!$C$10="GBP"</formula>
    </cfRule>
  </conditionalFormatting>
  <dataValidations count="1">
    <dataValidation allowBlank="true" error="Please enter a number of zero or more. Enter payments as positive numbers." errorStyle="stop" errorTitle="Number needed" operator="greaterThanOrEqual" prompt="Enter a positive number, or leave blank." promptTitle="Amount" showDropDown="false" showErrorMessage="true" showInputMessage="true" sqref="B9:N15 B18:N29" type="decimal">
      <formula1>0</formula1>
      <formula2>0</formula2>
    </dataValidation>
  </dataValidations>
  <printOptions headings="false" gridLines="false" gridLinesSet="true" horizontalCentered="true" verticalCentered="false"/>
  <pageMargins left="0.4" right="0.4" top="0.5" bottom="0.5"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&amp;CNesko Partners | neskopartners.com | Confidential</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0A1931"/>
    <pageSetUpPr fitToPage="true"/>
  </sheetPr>
  <dimension ref="A1:N7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0" ySplit="4" topLeftCell="A5" activePane="bottomLeft" state="frozen"/>
      <selection pane="topLeft" activeCell="A1" activeCellId="0" sqref="A1"/>
      <selection pane="bottomLeft" activeCell="A1" activeCellId="0" sqref="A1"/>
    </sheetView>
  </sheetViews>
  <sheetFormatPr defaultColWidth="8.6796875" defaultRowHeight="15" zeroHeight="false" outlineLevelRow="0" outlineLevelCol="0"/>
  <cols>
    <col collapsed="false" customWidth="true" hidden="false" outlineLevel="0" max="1" min="1" style="0" width="2"/>
    <col collapsed="false" customWidth="true" hidden="false" outlineLevel="0" max="13" min="2" style="0" width="12.5"/>
    <col collapsed="false" customWidth="true" hidden="false" outlineLevel="0" max="14" min="14" style="0" width="2"/>
  </cols>
  <sheetData>
    <row r="1" customFormat="false" ht="51.75" hidden="false" customHeight="true" outlineLevel="0" collapsed="false">
      <c r="A1" s="1"/>
      <c r="B1" s="2" t="s">
        <v>99</v>
      </c>
      <c r="C1" s="2"/>
      <c r="D1" s="2"/>
      <c r="E1" s="2"/>
      <c r="F1" s="2"/>
      <c r="G1" s="2"/>
      <c r="H1" s="2"/>
      <c r="I1" s="2"/>
      <c r="J1" s="2"/>
      <c r="K1" s="2"/>
      <c r="L1" s="2"/>
      <c r="M1" s="2"/>
      <c r="N1" s="1"/>
    </row>
    <row r="2" customFormat="false" ht="21.75" hidden="false" customHeight="true" outlineLevel="0" collapsed="false">
      <c r="A2" s="1"/>
      <c r="B2" s="3" t="s">
        <v>100</v>
      </c>
      <c r="C2" s="3"/>
      <c r="D2" s="3"/>
      <c r="E2" s="3"/>
      <c r="F2" s="3"/>
      <c r="G2" s="3"/>
      <c r="H2" s="3"/>
      <c r="I2" s="3"/>
      <c r="J2" s="3"/>
      <c r="K2" s="3"/>
      <c r="L2" s="3"/>
      <c r="M2" s="3"/>
      <c r="N2" s="1"/>
    </row>
    <row r="3" customFormat="false" ht="4.5" hidden="false" customHeight="true" outlineLevel="0" collapsed="false">
      <c r="A3" s="1"/>
      <c r="B3" s="4"/>
      <c r="C3" s="4"/>
      <c r="D3" s="4"/>
      <c r="E3" s="4"/>
      <c r="F3" s="4"/>
      <c r="G3" s="4"/>
      <c r="H3" s="4"/>
      <c r="I3" s="4"/>
      <c r="J3" s="4"/>
      <c r="K3" s="4"/>
      <c r="L3" s="4"/>
      <c r="M3" s="4"/>
      <c r="N3" s="1"/>
    </row>
    <row r="4" customFormat="false" ht="15" hidden="false" customHeight="false" outlineLevel="0" collapsed="false">
      <c r="A4" s="1"/>
      <c r="B4" s="1"/>
      <c r="C4" s="1"/>
      <c r="D4" s="1"/>
      <c r="E4" s="1"/>
      <c r="F4" s="1"/>
      <c r="G4" s="1"/>
      <c r="H4" s="1"/>
      <c r="I4" s="1"/>
      <c r="J4" s="1"/>
      <c r="K4" s="1"/>
      <c r="L4" s="1"/>
      <c r="M4" s="1"/>
      <c r="N4" s="1"/>
    </row>
    <row r="5" customFormat="false" ht="19.5" hidden="false" customHeight="true" outlineLevel="0" collapsed="false">
      <c r="A5" s="1"/>
      <c r="B5" s="56" t="s">
        <v>101</v>
      </c>
      <c r="C5" s="56"/>
      <c r="D5" s="56"/>
      <c r="E5" s="56" t="s">
        <v>102</v>
      </c>
      <c r="F5" s="56"/>
      <c r="G5" s="56"/>
      <c r="H5" s="56" t="s">
        <v>103</v>
      </c>
      <c r="I5" s="56"/>
      <c r="J5" s="56"/>
      <c r="K5" s="56" t="s">
        <v>104</v>
      </c>
      <c r="L5" s="56"/>
      <c r="M5" s="56"/>
      <c r="N5" s="1"/>
    </row>
    <row r="6" customFormat="false" ht="33.75" hidden="false" customHeight="true" outlineLevel="0" collapsed="false">
      <c r="A6" s="1"/>
      <c r="B6" s="57" t="n">
        <f aca="false">MIN('13-Week Forecast'!$B$33:$N$33)</f>
        <v>0</v>
      </c>
      <c r="C6" s="57"/>
      <c r="D6" s="57"/>
      <c r="E6" s="58" t="str">
        <f aca="false">IF(('13-Week Forecast'!$O$16+'13-Week Forecast'!$O$30&gt;0),IF(COUNTIF('13-Week Forecast'!$B$37:$N$37,1)=0,"None in 13 weeks","Week "&amp;MATCH(1,'13-Week Forecast'!$B$37:$N$37,0)),"Awaiting data")</f>
        <v>Awaiting data</v>
      </c>
      <c r="F6" s="58"/>
      <c r="G6" s="58"/>
      <c r="H6" s="57" t="n">
        <f aca="false">'13-Week Forecast'!$N$33</f>
        <v>0</v>
      </c>
      <c r="I6" s="57"/>
      <c r="J6" s="57"/>
      <c r="K6" s="59" t="str">
        <f aca="false">'13-Week Forecast'!$N$36</f>
        <v>n/a</v>
      </c>
      <c r="L6" s="59"/>
      <c r="M6" s="59"/>
      <c r="N6" s="1"/>
    </row>
    <row r="7" customFormat="false" ht="19.5" hidden="false" customHeight="true" outlineLevel="0" collapsed="false">
      <c r="A7" s="1"/>
      <c r="B7" s="60" t="str">
        <f aca="false">IF(('13-Week Forecast'!$O$16+'13-Week Forecast'!$O$30&gt;0),"Week "&amp;MATCH(MIN('13-Week Forecast'!$B$33:$N$33),'13-Week Forecast'!$B$33:$N$33,0)&amp;", w/c "&amp;TEXT(INDEX('13-Week Forecast'!$B$6:$N$6,MATCH(MIN('13-Week Forecast'!$B$33:$N$33),'13-Week Forecast'!$B$33:$N$33,0)),"dd/mm/yyyy"),"Enter your numbers first")</f>
        <v>Enter your numbers first</v>
      </c>
      <c r="C7" s="60"/>
      <c r="D7" s="60"/>
      <c r="E7" s="60" t="str">
        <f aca="false">IF(AND(('13-Week Forecast'!$O$16+'13-Week Forecast'!$O$30&gt;0),COUNTIF('13-Week Forecast'!$B$37:$N$37,1)&gt;0),"w/c "&amp;TEXT(INDEX('13-Week Forecast'!$B$6:$N$6,MATCH(1,'13-Week Forecast'!$B$37:$N$37,0)),"dd/mm/yyyy"),"Buffer: "&amp;Inputs!$C$16&amp;TEXT('13-Week Forecast'!$B$34,"#,##0"))</f>
        <v>Buffer: NZ$0</v>
      </c>
      <c r="F7" s="60"/>
      <c r="G7" s="60"/>
      <c r="H7" s="60" t="str">
        <f aca="false">"Opening cash: "&amp;IF(('13-Week Forecast'!$B$7)&lt;0,"-","")&amp;Inputs!$C$16&amp;TEXT(ABS('13-Week Forecast'!$B$7),"#,##0")</f>
        <v>Opening cash: NZ$0</v>
      </c>
      <c r="I7" s="60"/>
      <c r="J7" s="60"/>
      <c r="K7" s="60" t="s">
        <v>105</v>
      </c>
      <c r="L7" s="60"/>
      <c r="M7" s="60"/>
      <c r="N7" s="1"/>
    </row>
    <row r="8" customFormat="false" ht="15" hidden="false" customHeight="false" outlineLevel="0" collapsed="false">
      <c r="A8" s="1"/>
      <c r="B8" s="1"/>
      <c r="C8" s="1"/>
      <c r="D8" s="1"/>
      <c r="E8" s="1"/>
      <c r="F8" s="1"/>
      <c r="G8" s="1"/>
      <c r="H8" s="1"/>
      <c r="I8" s="1"/>
      <c r="J8" s="1"/>
      <c r="K8" s="1"/>
      <c r="L8" s="1"/>
      <c r="M8" s="1"/>
      <c r="N8" s="1"/>
    </row>
    <row r="9" customFormat="false" ht="19.5" hidden="false" customHeight="true" outlineLevel="0" collapsed="false">
      <c r="A9" s="1"/>
      <c r="B9" s="56" t="s">
        <v>106</v>
      </c>
      <c r="C9" s="56"/>
      <c r="D9" s="56"/>
      <c r="E9" s="56" t="s">
        <v>107</v>
      </c>
      <c r="F9" s="56"/>
      <c r="G9" s="56"/>
      <c r="H9" s="56" t="s">
        <v>108</v>
      </c>
      <c r="I9" s="56"/>
      <c r="J9" s="56"/>
      <c r="K9" s="56" t="s">
        <v>109</v>
      </c>
      <c r="L9" s="56"/>
      <c r="M9" s="56"/>
      <c r="N9" s="1"/>
    </row>
    <row r="10" customFormat="false" ht="33.75" hidden="false" customHeight="true" outlineLevel="0" collapsed="false">
      <c r="A10" s="1"/>
      <c r="B10" s="57" t="n">
        <f aca="false">'13-Week Forecast'!$O$16</f>
        <v>0</v>
      </c>
      <c r="C10" s="57"/>
      <c r="D10" s="57"/>
      <c r="E10" s="57" t="n">
        <f aca="false">'13-Week Forecast'!$O$30</f>
        <v>0</v>
      </c>
      <c r="F10" s="57"/>
      <c r="G10" s="57"/>
      <c r="H10" s="57" t="n">
        <f aca="false">'13-Week Forecast'!$O$32/COLUMNS('13-Week Forecast'!$B$5:$N$5)</f>
        <v>0</v>
      </c>
      <c r="I10" s="57"/>
      <c r="J10" s="57"/>
      <c r="K10" s="61" t="n">
        <f aca="false">'13-Week Forecast'!$O$37</f>
        <v>0</v>
      </c>
      <c r="L10" s="61"/>
      <c r="M10" s="61"/>
      <c r="N10" s="1"/>
    </row>
    <row r="11" customFormat="false" ht="19.5" hidden="false" customHeight="true" outlineLevel="0" collapsed="false">
      <c r="A11" s="1"/>
      <c r="B11" s="60" t="s">
        <v>110</v>
      </c>
      <c r="C11" s="60"/>
      <c r="D11" s="60"/>
      <c r="E11" s="60" t="s">
        <v>110</v>
      </c>
      <c r="F11" s="60"/>
      <c r="G11" s="60"/>
      <c r="H11" s="60" t="str">
        <f aca="false">IF(H10&gt;0,"More coming in than going out",IF(H10&lt;0,"More going out than coming in","Enter your numbers"))</f>
        <v>Enter your numbers</v>
      </c>
      <c r="I11" s="60"/>
      <c r="J11" s="60"/>
      <c r="K11" s="60" t="s">
        <v>111</v>
      </c>
      <c r="L11" s="60"/>
      <c r="M11" s="60"/>
      <c r="N11" s="1"/>
    </row>
    <row r="12" customFormat="false" ht="15" hidden="false" customHeight="false" outlineLevel="0" collapsed="false">
      <c r="A12" s="1"/>
      <c r="B12" s="1"/>
      <c r="C12" s="1"/>
      <c r="D12" s="1"/>
      <c r="E12" s="1"/>
      <c r="F12" s="1"/>
      <c r="G12" s="1"/>
      <c r="H12" s="1"/>
      <c r="I12" s="1"/>
      <c r="J12" s="1"/>
      <c r="K12" s="1"/>
      <c r="L12" s="1"/>
      <c r="M12" s="1"/>
      <c r="N12" s="1"/>
    </row>
    <row r="13" customFormat="false" ht="24" hidden="false" customHeight="true" outlineLevel="0" collapsed="false">
      <c r="A13" s="1"/>
      <c r="B13" s="5" t="s">
        <v>112</v>
      </c>
      <c r="C13" s="5"/>
      <c r="D13" s="5"/>
      <c r="E13" s="5"/>
      <c r="F13" s="5"/>
      <c r="G13" s="5"/>
      <c r="H13" s="5"/>
      <c r="I13" s="5"/>
      <c r="J13" s="5"/>
      <c r="K13" s="5"/>
      <c r="L13" s="5"/>
      <c r="M13" s="5"/>
      <c r="N13" s="1"/>
    </row>
    <row r="14" customFormat="false" ht="15" hidden="false" customHeight="false" outlineLevel="0" collapsed="false">
      <c r="A14" s="1"/>
      <c r="B14" s="1"/>
      <c r="C14" s="1"/>
      <c r="D14" s="1"/>
      <c r="E14" s="1"/>
      <c r="F14" s="1"/>
      <c r="G14" s="1"/>
      <c r="H14" s="1"/>
      <c r="I14" s="1"/>
      <c r="J14" s="1"/>
      <c r="K14" s="1"/>
      <c r="L14" s="1"/>
      <c r="M14" s="1"/>
      <c r="N14" s="1"/>
    </row>
    <row r="15" customFormat="false" ht="15" hidden="false" customHeight="false" outlineLevel="0" collapsed="false">
      <c r="A15" s="1"/>
      <c r="B15" s="1"/>
      <c r="C15" s="1"/>
      <c r="D15" s="1"/>
      <c r="E15" s="1"/>
      <c r="F15" s="1"/>
      <c r="G15" s="1"/>
      <c r="H15" s="1"/>
      <c r="I15" s="1"/>
      <c r="J15" s="1"/>
      <c r="K15" s="1"/>
      <c r="L15" s="1"/>
      <c r="M15" s="1"/>
      <c r="N15" s="1"/>
    </row>
    <row r="16" customFormat="false" ht="15" hidden="false" customHeight="false" outlineLevel="0" collapsed="false">
      <c r="A16" s="1"/>
      <c r="B16" s="1"/>
      <c r="C16" s="1"/>
      <c r="D16" s="1"/>
      <c r="E16" s="1"/>
      <c r="F16" s="1"/>
      <c r="G16" s="1"/>
      <c r="H16" s="1"/>
      <c r="I16" s="1"/>
      <c r="J16" s="1"/>
      <c r="K16" s="1"/>
      <c r="L16" s="1"/>
      <c r="M16" s="1"/>
      <c r="N16" s="1"/>
    </row>
    <row r="17" customFormat="false" ht="15" hidden="false" customHeight="false" outlineLevel="0" collapsed="false">
      <c r="A17" s="1"/>
      <c r="B17" s="1"/>
      <c r="C17" s="1"/>
      <c r="D17" s="1"/>
      <c r="E17" s="1"/>
      <c r="F17" s="1"/>
      <c r="G17" s="1"/>
      <c r="H17" s="1"/>
      <c r="I17" s="1"/>
      <c r="J17" s="1"/>
      <c r="K17" s="1"/>
      <c r="L17" s="1"/>
      <c r="M17" s="1"/>
      <c r="N17" s="1"/>
    </row>
    <row r="18" customFormat="false" ht="15" hidden="false" customHeight="false" outlineLevel="0" collapsed="false">
      <c r="A18" s="1"/>
      <c r="B18" s="1"/>
      <c r="C18" s="1"/>
      <c r="D18" s="1"/>
      <c r="E18" s="1"/>
      <c r="F18" s="1"/>
      <c r="G18" s="1"/>
      <c r="H18" s="1"/>
      <c r="I18" s="1"/>
      <c r="J18" s="1"/>
      <c r="K18" s="1"/>
      <c r="L18" s="1"/>
      <c r="M18" s="1"/>
      <c r="N18" s="1"/>
    </row>
    <row r="19" customFormat="false" ht="15" hidden="false" customHeight="false" outlineLevel="0" collapsed="false">
      <c r="A19" s="1"/>
      <c r="B19" s="1"/>
      <c r="C19" s="1"/>
      <c r="D19" s="1"/>
      <c r="E19" s="1"/>
      <c r="F19" s="1"/>
      <c r="G19" s="1"/>
      <c r="H19" s="1"/>
      <c r="I19" s="1"/>
      <c r="J19" s="1"/>
      <c r="K19" s="1"/>
      <c r="L19" s="1"/>
      <c r="M19" s="1"/>
      <c r="N19" s="1"/>
    </row>
    <row r="20" customFormat="false" ht="15" hidden="false" customHeight="false" outlineLevel="0" collapsed="false">
      <c r="A20" s="1"/>
      <c r="B20" s="1"/>
      <c r="C20" s="1"/>
      <c r="D20" s="1"/>
      <c r="E20" s="1"/>
      <c r="F20" s="1"/>
      <c r="G20" s="1"/>
      <c r="H20" s="1"/>
      <c r="I20" s="1"/>
      <c r="J20" s="1"/>
      <c r="K20" s="1"/>
      <c r="L20" s="1"/>
      <c r="M20" s="1"/>
      <c r="N20" s="1"/>
    </row>
    <row r="21" customFormat="false" ht="15" hidden="false" customHeight="false" outlineLevel="0" collapsed="false">
      <c r="A21" s="1"/>
      <c r="B21" s="1"/>
      <c r="C21" s="1"/>
      <c r="D21" s="1"/>
      <c r="E21" s="1"/>
      <c r="F21" s="1"/>
      <c r="G21" s="1"/>
      <c r="H21" s="1"/>
      <c r="I21" s="1"/>
      <c r="J21" s="1"/>
      <c r="K21" s="1"/>
      <c r="L21" s="1"/>
      <c r="M21" s="1"/>
      <c r="N21" s="1"/>
    </row>
    <row r="22" customFormat="false" ht="15" hidden="false" customHeight="false" outlineLevel="0" collapsed="false">
      <c r="A22" s="1"/>
      <c r="B22" s="1"/>
      <c r="C22" s="1"/>
      <c r="D22" s="1"/>
      <c r="E22" s="1"/>
      <c r="F22" s="1"/>
      <c r="G22" s="1"/>
      <c r="H22" s="1"/>
      <c r="I22" s="1"/>
      <c r="J22" s="1"/>
      <c r="K22" s="1"/>
      <c r="L22" s="1"/>
      <c r="M22" s="1"/>
      <c r="N22" s="1"/>
    </row>
    <row r="23" customFormat="false" ht="15" hidden="false" customHeight="false" outlineLevel="0" collapsed="false">
      <c r="A23" s="1"/>
      <c r="B23" s="1"/>
      <c r="C23" s="1"/>
      <c r="D23" s="1"/>
      <c r="E23" s="1"/>
      <c r="F23" s="1"/>
      <c r="G23" s="1"/>
      <c r="H23" s="1"/>
      <c r="I23" s="1"/>
      <c r="J23" s="1"/>
      <c r="K23" s="1"/>
      <c r="L23" s="1"/>
      <c r="M23" s="1"/>
      <c r="N23" s="1"/>
    </row>
    <row r="24" customFormat="false" ht="15" hidden="false" customHeight="false" outlineLevel="0" collapsed="false">
      <c r="A24" s="1"/>
      <c r="B24" s="1"/>
      <c r="C24" s="1"/>
      <c r="D24" s="1"/>
      <c r="E24" s="1"/>
      <c r="F24" s="1"/>
      <c r="G24" s="1"/>
      <c r="H24" s="1"/>
      <c r="I24" s="1"/>
      <c r="J24" s="1"/>
      <c r="K24" s="1"/>
      <c r="L24" s="1"/>
      <c r="M24" s="1"/>
      <c r="N24" s="1"/>
    </row>
    <row r="25" customFormat="false" ht="15" hidden="false" customHeight="false" outlineLevel="0" collapsed="false">
      <c r="A25" s="1"/>
      <c r="B25" s="1"/>
      <c r="C25" s="1"/>
      <c r="D25" s="1"/>
      <c r="E25" s="1"/>
      <c r="F25" s="1"/>
      <c r="G25" s="1"/>
      <c r="H25" s="1"/>
      <c r="I25" s="1"/>
      <c r="J25" s="1"/>
      <c r="K25" s="1"/>
      <c r="L25" s="1"/>
      <c r="M25" s="1"/>
      <c r="N25" s="1"/>
    </row>
    <row r="26" customFormat="false" ht="15" hidden="false" customHeight="false" outlineLevel="0" collapsed="false">
      <c r="A26" s="1"/>
      <c r="B26" s="1"/>
      <c r="C26" s="1"/>
      <c r="D26" s="1"/>
      <c r="E26" s="1"/>
      <c r="F26" s="1"/>
      <c r="G26" s="1"/>
      <c r="H26" s="1"/>
      <c r="I26" s="1"/>
      <c r="J26" s="1"/>
      <c r="K26" s="1"/>
      <c r="L26" s="1"/>
      <c r="M26" s="1"/>
      <c r="N26" s="1"/>
    </row>
    <row r="27" customFormat="false" ht="15" hidden="false" customHeight="false" outlineLevel="0" collapsed="false">
      <c r="A27" s="1"/>
      <c r="B27" s="1"/>
      <c r="C27" s="1"/>
      <c r="D27" s="1"/>
      <c r="E27" s="1"/>
      <c r="F27" s="1"/>
      <c r="G27" s="1"/>
      <c r="H27" s="1"/>
      <c r="I27" s="1"/>
      <c r="J27" s="1"/>
      <c r="K27" s="1"/>
      <c r="L27" s="1"/>
      <c r="M27" s="1"/>
      <c r="N27" s="1"/>
    </row>
    <row r="28" customFormat="false" ht="15" hidden="false" customHeight="false" outlineLevel="0" collapsed="false">
      <c r="A28" s="1"/>
      <c r="B28" s="1"/>
      <c r="C28" s="1"/>
      <c r="D28" s="1"/>
      <c r="E28" s="1"/>
      <c r="F28" s="1"/>
      <c r="G28" s="1"/>
      <c r="H28" s="1"/>
      <c r="I28" s="1"/>
      <c r="J28" s="1"/>
      <c r="K28" s="1"/>
      <c r="L28" s="1"/>
      <c r="M28" s="1"/>
      <c r="N28" s="1"/>
    </row>
    <row r="29" customFormat="false" ht="15" hidden="false" customHeight="false" outlineLevel="0" collapsed="false">
      <c r="A29" s="1"/>
      <c r="B29" s="1"/>
      <c r="C29" s="1"/>
      <c r="D29" s="1"/>
      <c r="E29" s="1"/>
      <c r="F29" s="1"/>
      <c r="G29" s="1"/>
      <c r="H29" s="1"/>
      <c r="I29" s="1"/>
      <c r="J29" s="1"/>
      <c r="K29" s="1"/>
      <c r="L29" s="1"/>
      <c r="M29" s="1"/>
      <c r="N29" s="1"/>
    </row>
    <row r="30" customFormat="false" ht="15" hidden="false" customHeight="false" outlineLevel="0" collapsed="false">
      <c r="A30" s="1"/>
      <c r="B30" s="1"/>
      <c r="C30" s="1"/>
      <c r="D30" s="1"/>
      <c r="E30" s="1"/>
      <c r="F30" s="1"/>
      <c r="G30" s="1"/>
      <c r="H30" s="1"/>
      <c r="I30" s="1"/>
      <c r="J30" s="1"/>
      <c r="K30" s="1"/>
      <c r="L30" s="1"/>
      <c r="M30" s="1"/>
      <c r="N30" s="1"/>
    </row>
    <row r="31" customFormat="false" ht="15" hidden="false" customHeight="false" outlineLevel="0" collapsed="false">
      <c r="A31" s="1"/>
      <c r="B31" s="1"/>
      <c r="C31" s="1"/>
      <c r="D31" s="1"/>
      <c r="E31" s="1"/>
      <c r="F31" s="1"/>
      <c r="G31" s="1"/>
      <c r="H31" s="1"/>
      <c r="I31" s="1"/>
      <c r="J31" s="1"/>
      <c r="K31" s="1"/>
      <c r="L31" s="1"/>
      <c r="M31" s="1"/>
      <c r="N31" s="1"/>
    </row>
    <row r="32" customFormat="false" ht="15" hidden="false" customHeight="false" outlineLevel="0" collapsed="false">
      <c r="A32" s="1"/>
      <c r="B32" s="1"/>
      <c r="C32" s="1"/>
      <c r="D32" s="1"/>
      <c r="E32" s="1"/>
      <c r="F32" s="1"/>
      <c r="G32" s="1"/>
      <c r="H32" s="1"/>
      <c r="I32" s="1"/>
      <c r="J32" s="1"/>
      <c r="K32" s="1"/>
      <c r="L32" s="1"/>
      <c r="M32" s="1"/>
      <c r="N32" s="1"/>
    </row>
    <row r="33" customFormat="false" ht="24" hidden="false" customHeight="true" outlineLevel="0" collapsed="false">
      <c r="A33" s="1"/>
      <c r="B33" s="5" t="s">
        <v>113</v>
      </c>
      <c r="C33" s="5"/>
      <c r="D33" s="5"/>
      <c r="E33" s="5"/>
      <c r="F33" s="5"/>
      <c r="G33" s="5"/>
      <c r="H33" s="5"/>
      <c r="I33" s="5"/>
      <c r="J33" s="5"/>
      <c r="K33" s="5"/>
      <c r="L33" s="5"/>
      <c r="M33" s="5"/>
      <c r="N33" s="1"/>
    </row>
    <row r="34" customFormat="false" ht="43.5" hidden="false" customHeight="true" outlineLevel="0" collapsed="false">
      <c r="A34" s="1"/>
      <c r="B34" s="62" t="str">
        <f aca="false">IF(NOT(('13-Week Forecast'!$O$16+'13-Week Forecast'!$O$30&gt;0)),"Enter your receipts and payments on the 13-Week Forecast sheet and this page will fill in.",IF(COUNTIF('13-Week Forecast'!$B$37:$N$37,1)=0,"Cash stays above your buffer in all 13 weeks. Your lowest point is "&amp;IF((MIN('13-Week Forecast'!$B$33:$N$33))&lt;0,"-","")&amp;Inputs!$C$16&amp;TEXT(ABS(MIN('13-Week Forecast'!$B$33:$N$33)),"#,##0")&amp;" in week "&amp;MATCH(MIN('13-Week Forecast'!$B$33:$N$33),'13-Week Forecast'!$B$33:$N$33,0)&amp;", which leaves "&amp;Inputs!$C$16&amp;TEXT(MIN('13-Week Forecast'!$B$33:$N$33)-'13-Week Forecast'!$B$34,"#,##0")&amp;" of headroom. It is still worth testing how much of that depends on receipts arriving on time.","Cash dips below your buffer in week "&amp;MATCH(1,'13-Week Forecast'!$B$37:$N$37,0)&amp;" (w/c "&amp;TEXT(INDEX('13-Week Forecast'!$B$6:$N$6,MATCH(1,'13-Week Forecast'!$B$37:$N$37,0)),"dd/mm/yyyy")&amp;"). This is the moment to look at timing of receipts and payments."))</f>
        <v>Enter your receipts and payments on the 13-Week Forecast sheet and this page will fill in.</v>
      </c>
      <c r="C34" s="62"/>
      <c r="D34" s="62"/>
      <c r="E34" s="62"/>
      <c r="F34" s="62"/>
      <c r="G34" s="62"/>
      <c r="H34" s="62"/>
      <c r="I34" s="62"/>
      <c r="J34" s="62"/>
      <c r="K34" s="62"/>
      <c r="L34" s="62"/>
      <c r="M34" s="62"/>
      <c r="N34" s="1"/>
    </row>
    <row r="35" customFormat="false" ht="39.75" hidden="false" customHeight="true" outlineLevel="0" collapsed="false">
      <c r="A35" s="1"/>
      <c r="B35" s="63" t="str">
        <f aca="false">IF(NOT(('13-Week Forecast'!$O$16+'13-Week Forecast'!$O$30&gt;0)),"",IF(COUNTIF('13-Week Forecast'!$B$37:$N$37,1)&gt;0,"You are below your buffer in "&amp;'13-Week Forecast'!$O$37&amp;" of the 13 weeks, and your lowest closing cash is "&amp;IF((MIN('13-Week Forecast'!$B$33:$N$33))&lt;0,"-","")&amp;Inputs!$C$16&amp;TEXT(ABS(MIN('13-Week Forecast'!$B$33:$N$33)),"#,##0")&amp;" in week "&amp;MATCH(MIN('13-Week Forecast'!$B$33:$N$33),'13-Week Forecast'!$B$33:$N$33,0)&amp;". Bringing a receipt forward, or moving a payment back, in the weeks just before that point is usually the first thing to test.","Your tightest week is week "&amp;MATCH(MIN('13-Week Forecast'!$B$33:$N$33),'13-Week Forecast'!$B$33:$N$33,0)&amp;". That is the week to protect first if a customer pays late."))</f>
        <v/>
      </c>
      <c r="C35" s="63"/>
      <c r="D35" s="63"/>
      <c r="E35" s="63"/>
      <c r="F35" s="63"/>
      <c r="G35" s="63"/>
      <c r="H35" s="63"/>
      <c r="I35" s="63"/>
      <c r="J35" s="63"/>
      <c r="K35" s="63"/>
      <c r="L35" s="63"/>
      <c r="M35" s="63"/>
      <c r="N35" s="1"/>
    </row>
    <row r="36" customFormat="false" ht="39.75" hidden="false" customHeight="true" outlineLevel="0" collapsed="false">
      <c r="A36" s="1"/>
      <c r="B36" s="63" t="str">
        <f aca="false">IF(NOT(('13-Week Forecast'!$O$16+'13-Week Forecast'!$O$30&gt;0)),"",IF('13-Week Forecast'!$O$32&lt;0,"Over the 13 weeks, more cash goes out than comes in, by an average of "&amp;Inputs!$C$16&amp;TEXT(-'13-Week Forecast'!$O$32/COLUMNS('13-Week Forecast'!$B$5:$N$5),"#,##0")&amp;" a week. If that pattern continues past week 13, it is worth understanding why before it shows up in the bank.","Over the 13 weeks, more cash comes in than goes out, by an average of "&amp;Inputs!$C$16&amp;TEXT('13-Week Forecast'!$O$32/COLUMNS('13-Week Forecast'!$B$5:$N$5),"#,##0")&amp;" a week. Check that every receipt is dated to the week it is likely to be paid, not invoiced."))</f>
        <v/>
      </c>
      <c r="C36" s="63"/>
      <c r="D36" s="63"/>
      <c r="E36" s="63"/>
      <c r="F36" s="63"/>
      <c r="G36" s="63"/>
      <c r="H36" s="63"/>
      <c r="I36" s="63"/>
      <c r="J36" s="63"/>
      <c r="K36" s="63"/>
      <c r="L36" s="63"/>
      <c r="M36" s="63"/>
      <c r="N36" s="1"/>
    </row>
    <row r="37" customFormat="false" ht="39.75" hidden="false" customHeight="true" outlineLevel="0" collapsed="false">
      <c r="A37" s="1"/>
      <c r="B37" s="63" t="str">
        <f aca="false">IF(NOT(('13-Week Forecast'!$O$16+'13-Week Forecast'!$O$30&gt;0)),"",IF(ISNUMBER('13-Week Forecast'!$N$36),"By the end of week 13, closing cash would cover about "&amp;TEXT('13-Week Forecast'!$N$36,"0.0")&amp;" weeks of your average payments. "&amp;IF('13-Week Forecast'!$N$36&lt;4,"That is a short runway, so a single late payment would be felt quickly.","That gives you some room to absorb a late payment or a surprise bill."),""))</f>
        <v/>
      </c>
      <c r="C37" s="63"/>
      <c r="D37" s="63"/>
      <c r="E37" s="63"/>
      <c r="F37" s="63"/>
      <c r="G37" s="63"/>
      <c r="H37" s="63"/>
      <c r="I37" s="63"/>
      <c r="J37" s="63"/>
      <c r="K37" s="63"/>
      <c r="L37" s="63"/>
      <c r="M37" s="63"/>
      <c r="N37" s="1"/>
    </row>
    <row r="38" customFormat="false" ht="15" hidden="false" customHeight="false" outlineLevel="0" collapsed="false">
      <c r="A38" s="1"/>
      <c r="B38" s="1"/>
      <c r="C38" s="1"/>
      <c r="D38" s="1"/>
      <c r="E38" s="1"/>
      <c r="F38" s="1"/>
      <c r="G38" s="1"/>
      <c r="H38" s="1"/>
      <c r="I38" s="1"/>
      <c r="J38" s="1"/>
      <c r="K38" s="1"/>
      <c r="L38" s="1"/>
      <c r="M38" s="1"/>
      <c r="N38" s="1"/>
    </row>
    <row r="39" customFormat="false" ht="24" hidden="false" customHeight="true" outlineLevel="0" collapsed="false">
      <c r="A39" s="1"/>
      <c r="B39" s="5" t="s">
        <v>114</v>
      </c>
      <c r="C39" s="5"/>
      <c r="D39" s="5"/>
      <c r="E39" s="5"/>
      <c r="F39" s="5"/>
      <c r="G39" s="5"/>
      <c r="H39" s="5"/>
      <c r="I39" s="5"/>
      <c r="J39" s="5"/>
      <c r="K39" s="5"/>
      <c r="L39" s="5"/>
      <c r="M39" s="5"/>
      <c r="N39" s="1"/>
    </row>
    <row r="40" customFormat="false" ht="37.5" hidden="false" customHeight="true" outlineLevel="0" collapsed="false">
      <c r="A40" s="1"/>
      <c r="B40" s="64" t="s">
        <v>115</v>
      </c>
      <c r="C40" s="64"/>
      <c r="D40" s="64"/>
      <c r="E40" s="65" t="str">
        <f aca="false">IF('13-Week Forecast'!$O$16=0,"Enter your receipts to see this check.",IF(MAX('13-Week Forecast'!$O$9:$O$13)/'13-Week Forecast'!$O$16&gt;=0.5,"One revenue stream makes up "&amp;TEXT(MAX('13-Week Forecast'!$O$9:$O$13)/'13-Week Forecast'!$O$16,"0%")&amp;" of your expected receipts. If that customer pays late, the whole plan moves.","Your largest stream is "&amp;TEXT(MAX('13-Week Forecast'!$O$9:$O$13)/'13-Week Forecast'!$O$16,"0%")&amp;" of expected receipts. A spread like this gives you some protection from a single late payer."))</f>
        <v>Enter your receipts to see this check.</v>
      </c>
      <c r="F40" s="65"/>
      <c r="G40" s="65"/>
      <c r="H40" s="65"/>
      <c r="I40" s="65"/>
      <c r="J40" s="65"/>
      <c r="K40" s="65"/>
      <c r="L40" s="65"/>
      <c r="M40" s="65"/>
      <c r="N40" s="1"/>
    </row>
    <row r="41" customFormat="false" ht="37.5" hidden="false" customHeight="true" outlineLevel="0" collapsed="false">
      <c r="A41" s="1"/>
      <c r="B41" s="64" t="s">
        <v>116</v>
      </c>
      <c r="C41" s="64"/>
      <c r="D41" s="64"/>
      <c r="E41" s="65" t="str">
        <f aca="false">IF('13-Week Forecast'!$O$30=0,"Enter your payments to see this check.",IF(MAX('13-Week Forecast'!$B$30:$N$30)/'13-Week Forecast'!$O$30&gt;=0.15,"Week "&amp;MATCH(MAX('13-Week Forecast'!$B$30:$N$30),'13-Week Forecast'!$B$30:$N$30,0)&amp;" carries "&amp;TEXT(MAX('13-Week Forecast'!$B$30:$N$30)/'13-Week Forecast'!$O$30,"0%")&amp;" of your 13-week payments ("&amp;Inputs!$C$16&amp;TEXT(MAX('13-Week Forecast'!$B$30:$N$30),"#,##0")&amp;"). Heavy weeks are where timing matters most.","Your payments are spread fairly evenly. The heaviest week is week "&amp;MATCH(MAX('13-Week Forecast'!$B$30:$N$30),'13-Week Forecast'!$B$30:$N$30,0)&amp;" at "&amp;TEXT(MAX('13-Week Forecast'!$B$30:$N$30)/'13-Week Forecast'!$O$30,"0%")&amp;" of the total."))</f>
        <v>Enter your payments to see this check.</v>
      </c>
      <c r="F41" s="65"/>
      <c r="G41" s="65"/>
      <c r="H41" s="65"/>
      <c r="I41" s="65"/>
      <c r="J41" s="65"/>
      <c r="K41" s="65"/>
      <c r="L41" s="65"/>
      <c r="M41" s="65"/>
      <c r="N41" s="1"/>
    </row>
    <row r="42" customFormat="false" ht="37.5" hidden="false" customHeight="true" outlineLevel="0" collapsed="false">
      <c r="A42" s="1"/>
      <c r="B42" s="64" t="s">
        <v>117</v>
      </c>
      <c r="C42" s="64"/>
      <c r="D42" s="64"/>
      <c r="E42" s="65" t="str">
        <f aca="false">IF('13-Week Forecast'!$O$30=0,"Enter your payments to see this check.",IF('13-Week Forecast'!$O$25=0,"No tax or government payments are entered. If any fall due in the next 13 weeks, add them now so they do not arrive as a surprise.","Tax and government payments total "&amp;Inputs!$C$16&amp;TEXT('13-Week Forecast'!$O$25,"#,##0")&amp;" across "&amp;COUNTIF('13-Week Forecast'!$B$25:$N$25,"&gt;0")&amp;" week(s). Check each date against your latest bill or notice."))</f>
        <v>Enter your payments to see this check.</v>
      </c>
      <c r="F42" s="65"/>
      <c r="G42" s="65"/>
      <c r="H42" s="65"/>
      <c r="I42" s="65"/>
      <c r="J42" s="65"/>
      <c r="K42" s="65"/>
      <c r="L42" s="65"/>
      <c r="M42" s="65"/>
      <c r="N42" s="1"/>
    </row>
    <row r="43" customFormat="false" ht="37.5" hidden="false" customHeight="true" outlineLevel="0" collapsed="false">
      <c r="A43" s="1"/>
      <c r="B43" s="64" t="s">
        <v>81</v>
      </c>
      <c r="C43" s="64"/>
      <c r="D43" s="64"/>
      <c r="E43" s="65" t="str">
        <f aca="false">IF('13-Week Forecast'!$O$30=0,"Enter your payments to see this check.",IF('13-Week Forecast'!$O$19=0,"No owner drawings are entered. Planning your own pay is far easier than finding out afterwards what was left.","Owner drawings are planned at "&amp;Inputs!$C$16&amp;TEXT('13-Week Forecast'!$O$19,"#,##0")&amp;", which is "&amp;TEXT('13-Week Forecast'!$O$19/'13-Week Forecast'!$O$30,"0%")&amp;" of your total payments."))</f>
        <v>Enter your payments to see this check.</v>
      </c>
      <c r="F43" s="65"/>
      <c r="G43" s="65"/>
      <c r="H43" s="65"/>
      <c r="I43" s="65"/>
      <c r="J43" s="65"/>
      <c r="K43" s="65"/>
      <c r="L43" s="65"/>
      <c r="M43" s="65"/>
      <c r="N43" s="1"/>
    </row>
    <row r="44" customFormat="false" ht="37.5" hidden="false" customHeight="true" outlineLevel="0" collapsed="false">
      <c r="A44" s="1"/>
      <c r="B44" s="64" t="s">
        <v>118</v>
      </c>
      <c r="C44" s="64"/>
      <c r="D44" s="64"/>
      <c r="E44" s="65" t="str">
        <f aca="false">IF('13-Week Forecast'!$O$16=0,"Enter your receipts to see this check.",IF(COUNTIF('13-Week Forecast'!$B$16:$N$16,0)&gt;0,COUNTIF('13-Week Forecast'!$B$16:$N$16,0)&amp;" week(s) show no receipts at all. Payments still go out in those weeks, so check whether money is genuinely absent or simply not yet entered.","Every week has some receipts. Check that each is dated to the week it is likely to be paid, not the week you invoice."))</f>
        <v>Enter your receipts to see this check.</v>
      </c>
      <c r="F44" s="65"/>
      <c r="G44" s="65"/>
      <c r="H44" s="65"/>
      <c r="I44" s="65"/>
      <c r="J44" s="65"/>
      <c r="K44" s="65"/>
      <c r="L44" s="65"/>
      <c r="M44" s="65"/>
      <c r="N44" s="1"/>
    </row>
    <row r="45" customFormat="false" ht="15" hidden="false" customHeight="false" outlineLevel="0" collapsed="false">
      <c r="A45" s="1"/>
      <c r="B45" s="1"/>
      <c r="C45" s="1"/>
      <c r="D45" s="1"/>
      <c r="E45" s="1"/>
      <c r="F45" s="1"/>
      <c r="G45" s="1"/>
      <c r="H45" s="1"/>
      <c r="I45" s="1"/>
      <c r="J45" s="1"/>
      <c r="K45" s="1"/>
      <c r="L45" s="1"/>
      <c r="M45" s="1"/>
      <c r="N45" s="1"/>
    </row>
    <row r="46" customFormat="false" ht="24" hidden="false" customHeight="true" outlineLevel="0" collapsed="false">
      <c r="A46" s="1"/>
      <c r="B46" s="5" t="s">
        <v>119</v>
      </c>
      <c r="C46" s="5"/>
      <c r="D46" s="5"/>
      <c r="E46" s="5"/>
      <c r="F46" s="5"/>
      <c r="G46" s="5"/>
      <c r="H46" s="5"/>
      <c r="I46" s="5"/>
      <c r="J46" s="5"/>
      <c r="K46" s="5"/>
      <c r="L46" s="5"/>
      <c r="M46" s="5"/>
      <c r="N46" s="1"/>
    </row>
    <row r="47" customFormat="false" ht="27.75" hidden="false" customHeight="true" outlineLevel="0" collapsed="false">
      <c r="A47" s="1"/>
      <c r="B47" s="66" t="s">
        <v>120</v>
      </c>
      <c r="C47" s="66"/>
      <c r="D47" s="66"/>
      <c r="E47" s="66"/>
      <c r="F47" s="66"/>
      <c r="G47" s="66"/>
      <c r="H47" s="66"/>
      <c r="I47" s="66"/>
      <c r="J47" s="66"/>
      <c r="K47" s="66"/>
      <c r="L47" s="66"/>
      <c r="M47" s="66"/>
      <c r="N47" s="1"/>
    </row>
    <row r="48" customFormat="false" ht="27.75" hidden="false" customHeight="true" outlineLevel="0" collapsed="false">
      <c r="A48" s="1"/>
      <c r="B48" s="66" t="s">
        <v>121</v>
      </c>
      <c r="C48" s="66"/>
      <c r="D48" s="66"/>
      <c r="E48" s="66"/>
      <c r="F48" s="66"/>
      <c r="G48" s="66"/>
      <c r="H48" s="66"/>
      <c r="I48" s="66"/>
      <c r="J48" s="66"/>
      <c r="K48" s="66"/>
      <c r="L48" s="66"/>
      <c r="M48" s="66"/>
      <c r="N48" s="1"/>
    </row>
    <row r="49" customFormat="false" ht="27.75" hidden="false" customHeight="true" outlineLevel="0" collapsed="false">
      <c r="A49" s="1"/>
      <c r="B49" s="66" t="s">
        <v>122</v>
      </c>
      <c r="C49" s="66"/>
      <c r="D49" s="66"/>
      <c r="E49" s="66"/>
      <c r="F49" s="66"/>
      <c r="G49" s="66"/>
      <c r="H49" s="66"/>
      <c r="I49" s="66"/>
      <c r="J49" s="66"/>
      <c r="K49" s="66"/>
      <c r="L49" s="66"/>
      <c r="M49" s="66"/>
      <c r="N49" s="1"/>
    </row>
    <row r="50" customFormat="false" ht="27.75" hidden="false" customHeight="true" outlineLevel="0" collapsed="false">
      <c r="A50" s="1"/>
      <c r="B50" s="66" t="s">
        <v>123</v>
      </c>
      <c r="C50" s="66"/>
      <c r="D50" s="66"/>
      <c r="E50" s="66"/>
      <c r="F50" s="66"/>
      <c r="G50" s="66"/>
      <c r="H50" s="66"/>
      <c r="I50" s="66"/>
      <c r="J50" s="66"/>
      <c r="K50" s="66"/>
      <c r="L50" s="66"/>
      <c r="M50" s="66"/>
      <c r="N50" s="1"/>
    </row>
    <row r="51" customFormat="false" ht="43.5" hidden="false" customHeight="true" outlineLevel="0" collapsed="false">
      <c r="A51" s="1"/>
      <c r="B51" s="24" t="s">
        <v>124</v>
      </c>
      <c r="C51" s="24"/>
      <c r="D51" s="24"/>
      <c r="E51" s="24"/>
      <c r="F51" s="24"/>
      <c r="G51" s="24"/>
      <c r="H51" s="24"/>
      <c r="I51" s="24"/>
      <c r="J51" s="24"/>
      <c r="K51" s="24"/>
      <c r="L51" s="24"/>
      <c r="M51" s="24"/>
      <c r="N51" s="1"/>
    </row>
    <row r="52" customFormat="false" ht="15" hidden="false" customHeight="false" outlineLevel="0" collapsed="false">
      <c r="A52" s="1"/>
      <c r="B52" s="1"/>
      <c r="C52" s="1"/>
      <c r="D52" s="1"/>
      <c r="E52" s="1"/>
      <c r="F52" s="1"/>
      <c r="G52" s="1"/>
      <c r="H52" s="1"/>
      <c r="I52" s="1"/>
      <c r="J52" s="1"/>
      <c r="K52" s="1"/>
      <c r="L52" s="1"/>
      <c r="M52" s="1"/>
      <c r="N52" s="1"/>
    </row>
    <row r="53" customFormat="false" ht="15" hidden="false" customHeight="false" outlineLevel="0" collapsed="false">
      <c r="A53" s="1"/>
      <c r="B53" s="1"/>
      <c r="C53" s="1"/>
      <c r="D53" s="1"/>
      <c r="E53" s="1"/>
      <c r="F53" s="1"/>
      <c r="G53" s="1"/>
      <c r="H53" s="1"/>
      <c r="I53" s="1"/>
      <c r="J53" s="1"/>
      <c r="K53" s="1"/>
      <c r="L53" s="1"/>
      <c r="M53" s="1"/>
      <c r="N53" s="1"/>
    </row>
    <row r="54" customFormat="false" ht="15" hidden="false" customHeight="false" outlineLevel="0" collapsed="false">
      <c r="A54" s="1"/>
      <c r="B54" s="1"/>
      <c r="C54" s="1"/>
      <c r="D54" s="1"/>
      <c r="E54" s="1"/>
      <c r="F54" s="1"/>
      <c r="G54" s="1"/>
      <c r="H54" s="1"/>
      <c r="I54" s="1"/>
      <c r="J54" s="1"/>
      <c r="K54" s="1"/>
      <c r="L54" s="1"/>
      <c r="M54" s="1"/>
      <c r="N54" s="1"/>
    </row>
    <row r="55" customFormat="false" ht="15" hidden="false" customHeight="false" outlineLevel="0" collapsed="false">
      <c r="A55" s="1"/>
      <c r="B55" s="1"/>
      <c r="C55" s="1"/>
      <c r="D55" s="1"/>
      <c r="E55" s="1"/>
      <c r="F55" s="1"/>
      <c r="G55" s="1"/>
      <c r="H55" s="1"/>
      <c r="I55" s="1"/>
      <c r="J55" s="1"/>
      <c r="K55" s="1"/>
      <c r="L55" s="1"/>
      <c r="M55" s="1"/>
      <c r="N55" s="1"/>
    </row>
    <row r="56" customFormat="false" ht="15" hidden="false" customHeight="false" outlineLevel="0" collapsed="false">
      <c r="A56" s="1"/>
      <c r="B56" s="1"/>
      <c r="C56" s="1"/>
      <c r="D56" s="1"/>
      <c r="E56" s="1"/>
      <c r="F56" s="1"/>
      <c r="G56" s="1"/>
      <c r="H56" s="1"/>
      <c r="I56" s="1"/>
      <c r="J56" s="1"/>
      <c r="K56" s="1"/>
      <c r="L56" s="1"/>
      <c r="M56" s="1"/>
      <c r="N56" s="1"/>
    </row>
    <row r="57" customFormat="false" ht="15" hidden="false" customHeight="false" outlineLevel="0" collapsed="false">
      <c r="A57" s="1"/>
      <c r="B57" s="1"/>
      <c r="C57" s="1"/>
      <c r="D57" s="1"/>
      <c r="E57" s="1"/>
      <c r="F57" s="1"/>
      <c r="G57" s="1"/>
      <c r="H57" s="1"/>
      <c r="I57" s="1"/>
      <c r="J57" s="1"/>
      <c r="K57" s="1"/>
      <c r="L57" s="1"/>
      <c r="M57" s="1"/>
      <c r="N57" s="1"/>
    </row>
    <row r="58" customFormat="false" ht="15" hidden="false" customHeight="false" outlineLevel="0" collapsed="false">
      <c r="A58" s="1"/>
      <c r="B58" s="1"/>
      <c r="C58" s="1"/>
      <c r="D58" s="1"/>
      <c r="E58" s="1"/>
      <c r="F58" s="1"/>
      <c r="G58" s="1"/>
      <c r="H58" s="1"/>
      <c r="I58" s="1"/>
      <c r="J58" s="1"/>
      <c r="K58" s="1"/>
      <c r="L58" s="1"/>
      <c r="M58" s="1"/>
      <c r="N58" s="1"/>
    </row>
    <row r="59" customFormat="false" ht="15" hidden="false" customHeight="false" outlineLevel="0" collapsed="false">
      <c r="A59" s="1"/>
      <c r="B59" s="1"/>
      <c r="C59" s="1"/>
      <c r="D59" s="1"/>
      <c r="E59" s="1"/>
      <c r="F59" s="1"/>
      <c r="G59" s="1"/>
      <c r="H59" s="1"/>
      <c r="I59" s="1"/>
      <c r="J59" s="1"/>
      <c r="K59" s="1"/>
      <c r="L59" s="1"/>
      <c r="M59" s="1"/>
      <c r="N59" s="1"/>
    </row>
    <row r="60" customFormat="false" ht="15" hidden="false" customHeight="false" outlineLevel="0" collapsed="false">
      <c r="A60" s="1"/>
      <c r="B60" s="1"/>
      <c r="C60" s="1"/>
      <c r="D60" s="1"/>
      <c r="E60" s="1"/>
      <c r="F60" s="1"/>
      <c r="G60" s="1"/>
      <c r="H60" s="1"/>
      <c r="I60" s="1"/>
      <c r="J60" s="1"/>
      <c r="K60" s="1"/>
      <c r="L60" s="1"/>
      <c r="M60" s="1"/>
      <c r="N60" s="1"/>
    </row>
    <row r="61" customFormat="false" ht="15" hidden="false" customHeight="false" outlineLevel="0" collapsed="false">
      <c r="A61" s="1"/>
      <c r="B61" s="1"/>
      <c r="C61" s="1"/>
      <c r="D61" s="1"/>
      <c r="E61" s="1"/>
      <c r="F61" s="1"/>
      <c r="G61" s="1"/>
      <c r="H61" s="1"/>
      <c r="I61" s="1"/>
      <c r="J61" s="1"/>
      <c r="K61" s="1"/>
      <c r="L61" s="1"/>
      <c r="M61" s="1"/>
      <c r="N61" s="1"/>
    </row>
    <row r="62" customFormat="false" ht="15" hidden="false" customHeight="false" outlineLevel="0" collapsed="false">
      <c r="A62" s="1"/>
      <c r="B62" s="1"/>
      <c r="C62" s="1"/>
      <c r="D62" s="1"/>
      <c r="E62" s="1"/>
      <c r="F62" s="1"/>
      <c r="G62" s="1"/>
      <c r="H62" s="1"/>
      <c r="I62" s="1"/>
      <c r="J62" s="1"/>
      <c r="K62" s="1"/>
      <c r="L62" s="1"/>
      <c r="M62" s="1"/>
      <c r="N62" s="1"/>
    </row>
    <row r="63" customFormat="false" ht="15" hidden="false" customHeight="false" outlineLevel="0" collapsed="false">
      <c r="A63" s="1"/>
      <c r="B63" s="1"/>
      <c r="C63" s="1"/>
      <c r="D63" s="1"/>
      <c r="E63" s="1"/>
      <c r="F63" s="1"/>
      <c r="G63" s="1"/>
      <c r="H63" s="1"/>
      <c r="I63" s="1"/>
      <c r="J63" s="1"/>
      <c r="K63" s="1"/>
      <c r="L63" s="1"/>
      <c r="M63" s="1"/>
      <c r="N63" s="1"/>
    </row>
    <row r="64" customFormat="false" ht="15" hidden="false" customHeight="false" outlineLevel="0" collapsed="false">
      <c r="A64" s="1"/>
      <c r="B64" s="1"/>
      <c r="C64" s="1"/>
      <c r="D64" s="1"/>
      <c r="E64" s="1"/>
      <c r="F64" s="1"/>
      <c r="G64" s="1"/>
      <c r="H64" s="1"/>
      <c r="I64" s="1"/>
      <c r="J64" s="1"/>
      <c r="K64" s="1"/>
      <c r="L64" s="1"/>
      <c r="M64" s="1"/>
      <c r="N64" s="1"/>
    </row>
    <row r="65" customFormat="false" ht="15" hidden="false" customHeight="false" outlineLevel="0" collapsed="false">
      <c r="A65" s="1"/>
      <c r="B65" s="1"/>
      <c r="C65" s="1"/>
      <c r="D65" s="1"/>
      <c r="E65" s="1"/>
      <c r="F65" s="1"/>
      <c r="G65" s="1"/>
      <c r="H65" s="1"/>
      <c r="I65" s="1"/>
      <c r="J65" s="1"/>
      <c r="K65" s="1"/>
      <c r="L65" s="1"/>
      <c r="M65" s="1"/>
      <c r="N65" s="1"/>
    </row>
    <row r="66" customFormat="false" ht="15" hidden="false" customHeight="false" outlineLevel="0" collapsed="false">
      <c r="A66" s="1"/>
      <c r="B66" s="1"/>
      <c r="C66" s="1"/>
      <c r="D66" s="1"/>
      <c r="E66" s="1"/>
      <c r="F66" s="1"/>
      <c r="G66" s="1"/>
      <c r="H66" s="1"/>
      <c r="I66" s="1"/>
      <c r="J66" s="1"/>
      <c r="K66" s="1"/>
      <c r="L66" s="1"/>
      <c r="M66" s="1"/>
      <c r="N66" s="1"/>
    </row>
    <row r="67" customFormat="false" ht="15" hidden="false" customHeight="false" outlineLevel="0" collapsed="false">
      <c r="A67" s="1"/>
      <c r="B67" s="1"/>
      <c r="C67" s="1"/>
      <c r="D67" s="1"/>
      <c r="E67" s="1"/>
      <c r="F67" s="1"/>
      <c r="G67" s="1"/>
      <c r="H67" s="1"/>
      <c r="I67" s="1"/>
      <c r="J67" s="1"/>
      <c r="K67" s="1"/>
      <c r="L67" s="1"/>
      <c r="M67" s="1"/>
      <c r="N67" s="1"/>
    </row>
    <row r="68" customFormat="false" ht="15" hidden="false" customHeight="false" outlineLevel="0" collapsed="false">
      <c r="A68" s="1"/>
      <c r="B68" s="1"/>
      <c r="C68" s="1"/>
      <c r="D68" s="1"/>
      <c r="E68" s="1"/>
      <c r="F68" s="1"/>
      <c r="G68" s="1"/>
      <c r="H68" s="1"/>
      <c r="I68" s="1"/>
      <c r="J68" s="1"/>
      <c r="K68" s="1"/>
      <c r="L68" s="1"/>
      <c r="M68" s="1"/>
      <c r="N68" s="1"/>
    </row>
    <row r="69" customFormat="false" ht="15" hidden="false" customHeight="false" outlineLevel="0" collapsed="false">
      <c r="A69" s="1"/>
      <c r="B69" s="1"/>
      <c r="C69" s="1"/>
      <c r="D69" s="1"/>
      <c r="E69" s="1"/>
      <c r="F69" s="1"/>
      <c r="G69" s="1"/>
      <c r="H69" s="1"/>
      <c r="I69" s="1"/>
      <c r="J69" s="1"/>
      <c r="K69" s="1"/>
      <c r="L69" s="1"/>
      <c r="M69" s="1"/>
      <c r="N69" s="1"/>
    </row>
    <row r="70" customFormat="false" ht="15" hidden="false" customHeight="false" outlineLevel="0" collapsed="false">
      <c r="A70" s="1"/>
      <c r="B70" s="1"/>
      <c r="C70" s="1"/>
      <c r="D70" s="1"/>
      <c r="E70" s="1"/>
      <c r="F70" s="1"/>
      <c r="G70" s="1"/>
      <c r="H70" s="1"/>
      <c r="I70" s="1"/>
      <c r="J70" s="1"/>
      <c r="K70" s="1"/>
      <c r="L70" s="1"/>
      <c r="M70" s="1"/>
      <c r="N70" s="1"/>
    </row>
  </sheetData>
  <mergeCells count="49">
    <mergeCell ref="B1:M1"/>
    <mergeCell ref="B2:M2"/>
    <mergeCell ref="B5:D5"/>
    <mergeCell ref="E5:G5"/>
    <mergeCell ref="H5:J5"/>
    <mergeCell ref="K5:M5"/>
    <mergeCell ref="B6:D6"/>
    <mergeCell ref="E6:G6"/>
    <mergeCell ref="H6:J6"/>
    <mergeCell ref="K6:M6"/>
    <mergeCell ref="B7:D7"/>
    <mergeCell ref="E7:G7"/>
    <mergeCell ref="H7:J7"/>
    <mergeCell ref="K7:M7"/>
    <mergeCell ref="B9:D9"/>
    <mergeCell ref="E9:G9"/>
    <mergeCell ref="H9:J9"/>
    <mergeCell ref="K9:M9"/>
    <mergeCell ref="B10:D10"/>
    <mergeCell ref="E10:G10"/>
    <mergeCell ref="H10:J10"/>
    <mergeCell ref="K10:M10"/>
    <mergeCell ref="B11:D11"/>
    <mergeCell ref="E11:G11"/>
    <mergeCell ref="H11:J11"/>
    <mergeCell ref="K11:M11"/>
    <mergeCell ref="B13:M13"/>
    <mergeCell ref="B33:M33"/>
    <mergeCell ref="B34:M34"/>
    <mergeCell ref="B35:M35"/>
    <mergeCell ref="B36:M36"/>
    <mergeCell ref="B37:M37"/>
    <mergeCell ref="B39:M39"/>
    <mergeCell ref="B40:D40"/>
    <mergeCell ref="E40:M40"/>
    <mergeCell ref="B41:D41"/>
    <mergeCell ref="E41:M41"/>
    <mergeCell ref="B42:D42"/>
    <mergeCell ref="E42:M42"/>
    <mergeCell ref="B43:D43"/>
    <mergeCell ref="E43:M43"/>
    <mergeCell ref="B44:D44"/>
    <mergeCell ref="E44:M44"/>
    <mergeCell ref="B46:M46"/>
    <mergeCell ref="B47:M47"/>
    <mergeCell ref="B48:M48"/>
    <mergeCell ref="B49:M49"/>
    <mergeCell ref="B50:M50"/>
    <mergeCell ref="B51:M51"/>
  </mergeCells>
  <conditionalFormatting sqref="E6:G6">
    <cfRule type="expression" priority="2" aboveAverage="0" equalAverage="0" bottom="0" percent="0" rank="0" text="" dxfId="3">
      <formula>LEFT($E$6,4)="Week"</formula>
    </cfRule>
  </conditionalFormatting>
  <conditionalFormatting sqref="B6:D6">
    <cfRule type="expression" priority="3" aboveAverage="0" equalAverage="0" bottom="0" percent="0" rank="0" text="" dxfId="3">
      <formula>$B$6&lt;'13-Week Forecast'!$B$34</formula>
    </cfRule>
  </conditionalFormatting>
  <conditionalFormatting sqref="K10:M10">
    <cfRule type="expression" priority="4" aboveAverage="0" equalAverage="0" bottom="0" percent="0" rank="0" text="" dxfId="3">
      <formula>$K$10&gt;0</formula>
    </cfRule>
  </conditionalFormatting>
  <conditionalFormatting sqref="B6:D6 H6:J6 B10:J10">
    <cfRule type="expression" dxfId="5" priority="200">
      <formula>Inputs!$C$10="NZD"</formula>
    </cfRule>
  </conditionalFormatting>
  <conditionalFormatting sqref="B6:D6 H6:J6 B10:J10">
    <cfRule type="expression" dxfId="8" priority="201">
      <formula>Inputs!$C$10="AUD"</formula>
    </cfRule>
  </conditionalFormatting>
  <conditionalFormatting sqref="B6:D6 H6:J6 B10:J10">
    <cfRule type="expression" dxfId="11" priority="202">
      <formula>Inputs!$C$10="USD"</formula>
    </cfRule>
  </conditionalFormatting>
  <conditionalFormatting sqref="B6:D6 H6:J6 B10:J10">
    <cfRule type="expression" dxfId="14" priority="203">
      <formula>Inputs!$C$10="GBP"</formula>
    </cfRule>
  </conditionalFormatting>
  <printOptions headings="false" gridLines="false" gridLinesSet="true" horizontalCentered="true" verticalCentered="false"/>
  <pageMargins left="0.4" right="0.4" top="0.5" bottom="0.5" header="0.511811023622047" footer="0.5"/>
  <pageSetup paperSize="9" scale="100" fitToWidth="1" fitToHeight="2" pageOrder="downThenOver" orientation="landscape" blackAndWhite="false" draft="false" cellComments="none" horizontalDpi="300" verticalDpi="300" copies="1"/>
  <headerFooter differentFirst="false" differentOddEven="false">
    <oddHeader/>
    <oddFooter>&amp;CNesko Partners | neskopartners.com | Confidential</oddFooter>
  </headerFooter>
  <rowBreaks count="1" manualBreakCount="1">
    <brk id="32" man="true" max="16383" min="0"/>
  </rowBreaks>
  <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A1521"/>
    <pageSetUpPr fitToPage="true"/>
  </sheetPr>
  <dimension ref="A1:O43"/>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pane xSplit="1" ySplit="6" topLeftCell="B7" activePane="bottomRight" state="frozen"/>
      <selection pane="topLeft" activeCell="A1" activeCellId="0" sqref="A1"/>
      <selection pane="topRight" activeCell="B1" activeCellId="0" sqref="B1"/>
      <selection pane="bottomLeft" activeCell="A7" activeCellId="0" sqref="A7"/>
      <selection pane="bottomRight" activeCell="A1" activeCellId="0" sqref="A1"/>
    </sheetView>
  </sheetViews>
  <sheetFormatPr defaultColWidth="8.6796875" defaultRowHeight="15" zeroHeight="false" outlineLevelRow="0" outlineLevelCol="0"/>
  <cols>
    <col collapsed="false" customWidth="true" hidden="false" outlineLevel="0" max="1" min="1" style="0" width="36"/>
    <col collapsed="false" customWidth="true" hidden="false" outlineLevel="0" max="14" min="2" style="0" width="11.5"/>
    <col collapsed="false" customWidth="true" hidden="false" outlineLevel="0" max="15" min="15" style="0" width="14"/>
  </cols>
  <sheetData>
    <row r="1" customFormat="false" ht="39.75" hidden="false" customHeight="true" outlineLevel="0" collapsed="false">
      <c r="A1" s="25" t="s">
        <v>125</v>
      </c>
      <c r="B1" s="26"/>
      <c r="C1" s="26"/>
      <c r="D1" s="26"/>
      <c r="E1" s="26"/>
      <c r="F1" s="26"/>
      <c r="G1" s="26"/>
      <c r="H1" s="26"/>
      <c r="I1" s="26"/>
      <c r="J1" s="26"/>
      <c r="K1" s="26"/>
      <c r="L1" s="26"/>
      <c r="M1" s="26"/>
      <c r="N1" s="26"/>
      <c r="O1" s="26"/>
    </row>
    <row r="2" customFormat="false" ht="21.75" hidden="false" customHeight="true" outlineLevel="0" collapsed="false">
      <c r="A2" s="46" t="s">
        <v>126</v>
      </c>
      <c r="B2" s="26"/>
      <c r="C2" s="26"/>
      <c r="D2" s="26"/>
      <c r="E2" s="26"/>
      <c r="F2" s="26"/>
      <c r="G2" s="26"/>
      <c r="H2" s="26"/>
      <c r="I2" s="26"/>
      <c r="J2" s="26"/>
      <c r="K2" s="26"/>
      <c r="L2" s="26"/>
      <c r="M2" s="26"/>
      <c r="N2" s="26"/>
      <c r="O2" s="26"/>
    </row>
    <row r="3" customFormat="false" ht="4.5" hidden="false" customHeight="true" outlineLevel="0" collapsed="false">
      <c r="A3" s="4"/>
      <c r="B3" s="4"/>
      <c r="C3" s="4"/>
      <c r="D3" s="4"/>
      <c r="E3" s="4"/>
      <c r="F3" s="4"/>
      <c r="G3" s="4"/>
      <c r="H3" s="4"/>
      <c r="I3" s="4"/>
      <c r="J3" s="4"/>
      <c r="K3" s="4"/>
      <c r="L3" s="4"/>
      <c r="M3" s="4"/>
      <c r="N3" s="4"/>
      <c r="O3" s="4"/>
    </row>
    <row r="4" customFormat="false" ht="24" hidden="false" customHeight="true" outlineLevel="0" collapsed="false">
      <c r="A4" s="67" t="s">
        <v>127</v>
      </c>
      <c r="B4" s="68" t="n">
        <v>46307</v>
      </c>
      <c r="C4" s="69" t="s">
        <v>128</v>
      </c>
      <c r="D4" s="69"/>
      <c r="E4" s="70" t="n">
        <v>28000</v>
      </c>
      <c r="F4" s="69" t="s">
        <v>129</v>
      </c>
      <c r="G4" s="69"/>
      <c r="H4" s="70" t="n">
        <v>15000</v>
      </c>
      <c r="I4" s="28" t="s">
        <v>130</v>
      </c>
      <c r="J4" s="28"/>
      <c r="K4" s="28"/>
      <c r="L4" s="28"/>
      <c r="M4" s="28"/>
      <c r="N4" s="28"/>
      <c r="O4" s="28"/>
    </row>
    <row r="5" customFormat="false" ht="15" hidden="false" customHeight="false" outlineLevel="0" collapsed="false">
      <c r="A5" s="29" t="s">
        <v>66</v>
      </c>
      <c r="B5" s="30" t="n">
        <v>1</v>
      </c>
      <c r="C5" s="30" t="n">
        <v>2</v>
      </c>
      <c r="D5" s="30" t="n">
        <v>3</v>
      </c>
      <c r="E5" s="30" t="n">
        <v>4</v>
      </c>
      <c r="F5" s="30" t="n">
        <v>5</v>
      </c>
      <c r="G5" s="30" t="n">
        <v>6</v>
      </c>
      <c r="H5" s="30" t="n">
        <v>7</v>
      </c>
      <c r="I5" s="30" t="n">
        <v>8</v>
      </c>
      <c r="J5" s="30" t="n">
        <v>9</v>
      </c>
      <c r="K5" s="30" t="n">
        <v>10</v>
      </c>
      <c r="L5" s="30" t="n">
        <v>11</v>
      </c>
      <c r="M5" s="30" t="n">
        <v>12</v>
      </c>
      <c r="N5" s="30" t="n">
        <v>13</v>
      </c>
      <c r="O5" s="31" t="s">
        <v>67</v>
      </c>
    </row>
    <row r="6" customFormat="false" ht="19.5" hidden="false" customHeight="true" outlineLevel="0" collapsed="false">
      <c r="A6" s="29" t="s">
        <v>68</v>
      </c>
      <c r="B6" s="32" t="n">
        <f aca="false">$B$4</f>
        <v>46307</v>
      </c>
      <c r="C6" s="32" t="n">
        <f aca="false">B6+7</f>
        <v>46314</v>
      </c>
      <c r="D6" s="32" t="n">
        <f aca="false">C6+7</f>
        <v>46321</v>
      </c>
      <c r="E6" s="32" t="n">
        <f aca="false">D6+7</f>
        <v>46328</v>
      </c>
      <c r="F6" s="32" t="n">
        <f aca="false">E6+7</f>
        <v>46335</v>
      </c>
      <c r="G6" s="32" t="n">
        <f aca="false">F6+7</f>
        <v>46342</v>
      </c>
      <c r="H6" s="32" t="n">
        <f aca="false">G6+7</f>
        <v>46349</v>
      </c>
      <c r="I6" s="32" t="n">
        <f aca="false">H6+7</f>
        <v>46356</v>
      </c>
      <c r="J6" s="32" t="n">
        <f aca="false">I6+7</f>
        <v>46363</v>
      </c>
      <c r="K6" s="32" t="n">
        <f aca="false">J6+7</f>
        <v>46370</v>
      </c>
      <c r="L6" s="32" t="n">
        <f aca="false">K6+7</f>
        <v>46377</v>
      </c>
      <c r="M6" s="32" t="n">
        <f aca="false">L6+7</f>
        <v>46384</v>
      </c>
      <c r="N6" s="32" t="n">
        <f aca="false">M6+7</f>
        <v>46391</v>
      </c>
      <c r="O6" s="31"/>
    </row>
    <row r="7" customFormat="false" ht="21" hidden="false" customHeight="true" outlineLevel="0" collapsed="false">
      <c r="A7" s="33" t="s">
        <v>69</v>
      </c>
      <c r="B7" s="34" t="n">
        <f aca="false">$E$4</f>
        <v>28000</v>
      </c>
      <c r="C7" s="34" t="n">
        <f aca="false">B33</f>
        <v>18150</v>
      </c>
      <c r="D7" s="34" t="n">
        <f aca="false">C33</f>
        <v>34300</v>
      </c>
      <c r="E7" s="34" t="n">
        <f aca="false">D33</f>
        <v>32100</v>
      </c>
      <c r="F7" s="34" t="n">
        <f aca="false">E33</f>
        <v>38400</v>
      </c>
      <c r="G7" s="34" t="n">
        <f aca="false">F33</f>
        <v>24150</v>
      </c>
      <c r="H7" s="34" t="n">
        <f aca="false">G33</f>
        <v>37700</v>
      </c>
      <c r="I7" s="34" t="n">
        <f aca="false">H33</f>
        <v>28100</v>
      </c>
      <c r="J7" s="34" t="n">
        <f aca="false">I33</f>
        <v>26500</v>
      </c>
      <c r="K7" s="34" t="n">
        <f aca="false">J33</f>
        <v>13350</v>
      </c>
      <c r="L7" s="34" t="n">
        <f aca="false">K33</f>
        <v>29500</v>
      </c>
      <c r="M7" s="34" t="n">
        <f aca="false">L33</f>
        <v>25500</v>
      </c>
      <c r="N7" s="34" t="n">
        <f aca="false">M33</f>
        <v>28300</v>
      </c>
      <c r="O7" s="35" t="n">
        <f aca="false">B7</f>
        <v>28000</v>
      </c>
    </row>
    <row r="8" customFormat="false" ht="15" hidden="false" customHeight="false" outlineLevel="0" collapsed="false">
      <c r="A8" s="36" t="s">
        <v>70</v>
      </c>
      <c r="B8" s="37"/>
      <c r="C8" s="37"/>
      <c r="D8" s="37"/>
      <c r="E8" s="37"/>
      <c r="F8" s="37"/>
      <c r="G8" s="37"/>
      <c r="H8" s="37"/>
      <c r="I8" s="37"/>
      <c r="J8" s="37"/>
      <c r="K8" s="37"/>
      <c r="L8" s="37"/>
      <c r="M8" s="37"/>
      <c r="N8" s="37"/>
      <c r="O8" s="37"/>
    </row>
    <row r="9" customFormat="false" ht="21" hidden="false" customHeight="true" outlineLevel="0" collapsed="false">
      <c r="A9" s="38" t="s">
        <v>71</v>
      </c>
      <c r="B9" s="39"/>
      <c r="C9" s="39" t="n">
        <v>18000</v>
      </c>
      <c r="D9" s="39"/>
      <c r="E9" s="39"/>
      <c r="F9" s="39"/>
      <c r="G9" s="39" t="n">
        <v>18000</v>
      </c>
      <c r="H9" s="39"/>
      <c r="I9" s="39"/>
      <c r="J9" s="39"/>
      <c r="K9" s="39" t="n">
        <v>18000</v>
      </c>
      <c r="L9" s="39"/>
      <c r="M9" s="39"/>
      <c r="N9" s="39"/>
      <c r="O9" s="40" t="n">
        <f aca="false">SUM(B9:N9)</f>
        <v>54000</v>
      </c>
    </row>
    <row r="10" customFormat="false" ht="21" hidden="false" customHeight="true" outlineLevel="0" collapsed="false">
      <c r="A10" s="38" t="s">
        <v>72</v>
      </c>
      <c r="B10" s="39" t="n">
        <v>4500</v>
      </c>
      <c r="C10" s="39"/>
      <c r="D10" s="39" t="n">
        <v>4500</v>
      </c>
      <c r="E10" s="39"/>
      <c r="F10" s="39" t="n">
        <v>4500</v>
      </c>
      <c r="G10" s="39"/>
      <c r="H10" s="39" t="n">
        <v>4500</v>
      </c>
      <c r="I10" s="39"/>
      <c r="J10" s="39" t="n">
        <v>4500</v>
      </c>
      <c r="K10" s="39"/>
      <c r="L10" s="39" t="n">
        <v>4500</v>
      </c>
      <c r="M10" s="39"/>
      <c r="N10" s="39" t="n">
        <v>4500</v>
      </c>
      <c r="O10" s="40" t="n">
        <f aca="false">SUM(B10:N10)</f>
        <v>31500</v>
      </c>
    </row>
    <row r="11" customFormat="false" ht="21" hidden="false" customHeight="true" outlineLevel="0" collapsed="false">
      <c r="A11" s="38" t="s">
        <v>73</v>
      </c>
      <c r="B11" s="39" t="n">
        <v>2200</v>
      </c>
      <c r="C11" s="39" t="n">
        <v>2200</v>
      </c>
      <c r="D11" s="39" t="n">
        <v>2200</v>
      </c>
      <c r="E11" s="39" t="n">
        <v>2200</v>
      </c>
      <c r="F11" s="39" t="n">
        <v>2200</v>
      </c>
      <c r="G11" s="39" t="n">
        <v>2200</v>
      </c>
      <c r="H11" s="39" t="n">
        <v>800</v>
      </c>
      <c r="I11" s="39" t="n">
        <v>800</v>
      </c>
      <c r="J11" s="39" t="n">
        <v>2200</v>
      </c>
      <c r="K11" s="39" t="n">
        <v>2200</v>
      </c>
      <c r="L11" s="39" t="n">
        <v>2200</v>
      </c>
      <c r="M11" s="39" t="n">
        <v>2200</v>
      </c>
      <c r="N11" s="39" t="n">
        <v>2200</v>
      </c>
      <c r="O11" s="40" t="n">
        <f aca="false">SUM(B11:N11)</f>
        <v>25800</v>
      </c>
    </row>
    <row r="12" customFormat="false" ht="21" hidden="false" customHeight="true" outlineLevel="0" collapsed="false">
      <c r="A12" s="38" t="s">
        <v>74</v>
      </c>
      <c r="B12" s="39"/>
      <c r="C12" s="39"/>
      <c r="D12" s="39"/>
      <c r="E12" s="39" t="n">
        <v>6500</v>
      </c>
      <c r="F12" s="39"/>
      <c r="G12" s="39"/>
      <c r="H12" s="39"/>
      <c r="I12" s="39"/>
      <c r="J12" s="39" t="n">
        <v>6500</v>
      </c>
      <c r="K12" s="39"/>
      <c r="L12" s="39"/>
      <c r="M12" s="39"/>
      <c r="N12" s="39"/>
      <c r="O12" s="40" t="n">
        <f aca="false">SUM(B12:N12)</f>
        <v>13000</v>
      </c>
    </row>
    <row r="13" customFormat="false" ht="21" hidden="false" customHeight="true" outlineLevel="0" collapsed="false">
      <c r="A13" s="38" t="s">
        <v>75</v>
      </c>
      <c r="B13" s="39"/>
      <c r="C13" s="39"/>
      <c r="D13" s="39"/>
      <c r="E13" s="39"/>
      <c r="F13" s="39"/>
      <c r="G13" s="39"/>
      <c r="H13" s="39"/>
      <c r="I13" s="39"/>
      <c r="J13" s="39"/>
      <c r="K13" s="39"/>
      <c r="L13" s="39"/>
      <c r="M13" s="39" t="n">
        <v>3000</v>
      </c>
      <c r="N13" s="39"/>
      <c r="O13" s="40" t="n">
        <f aca="false">SUM(B13:N13)</f>
        <v>3000</v>
      </c>
    </row>
    <row r="14" customFormat="false" ht="21" hidden="false" customHeight="true" outlineLevel="0" collapsed="false">
      <c r="A14" s="38" t="s">
        <v>76</v>
      </c>
      <c r="B14" s="39"/>
      <c r="C14" s="39"/>
      <c r="D14" s="39"/>
      <c r="E14" s="39"/>
      <c r="F14" s="39" t="n">
        <v>400</v>
      </c>
      <c r="G14" s="39"/>
      <c r="H14" s="39"/>
      <c r="I14" s="39"/>
      <c r="J14" s="39"/>
      <c r="K14" s="39"/>
      <c r="L14" s="39"/>
      <c r="M14" s="39"/>
      <c r="N14" s="39"/>
      <c r="O14" s="40" t="n">
        <f aca="false">SUM(B14:N14)</f>
        <v>400</v>
      </c>
    </row>
    <row r="15" customFormat="false" ht="21" hidden="false" customHeight="true" outlineLevel="0" collapsed="false">
      <c r="A15" s="38" t="s">
        <v>77</v>
      </c>
      <c r="B15" s="39"/>
      <c r="C15" s="39"/>
      <c r="D15" s="39"/>
      <c r="E15" s="39"/>
      <c r="F15" s="39"/>
      <c r="G15" s="39"/>
      <c r="H15" s="39"/>
      <c r="I15" s="39"/>
      <c r="J15" s="39"/>
      <c r="K15" s="39"/>
      <c r="L15" s="39"/>
      <c r="M15" s="39"/>
      <c r="N15" s="39"/>
      <c r="O15" s="40" t="n">
        <f aca="false">SUM(B15:N15)</f>
        <v>0</v>
      </c>
    </row>
    <row r="16" customFormat="false" ht="21" hidden="false" customHeight="true" outlineLevel="0" collapsed="false">
      <c r="A16" s="41" t="s">
        <v>78</v>
      </c>
      <c r="B16" s="42" t="n">
        <f aca="false">SUM(B9:B15)</f>
        <v>6700</v>
      </c>
      <c r="C16" s="42" t="n">
        <f aca="false">SUM(C9:C15)</f>
        <v>20200</v>
      </c>
      <c r="D16" s="42" t="n">
        <f aca="false">SUM(D9:D15)</f>
        <v>6700</v>
      </c>
      <c r="E16" s="42" t="n">
        <f aca="false">SUM(E9:E15)</f>
        <v>8700</v>
      </c>
      <c r="F16" s="42" t="n">
        <f aca="false">SUM(F9:F15)</f>
        <v>7100</v>
      </c>
      <c r="G16" s="42" t="n">
        <f aca="false">SUM(G9:G15)</f>
        <v>20200</v>
      </c>
      <c r="H16" s="42" t="n">
        <f aca="false">SUM(H9:H15)</f>
        <v>5300</v>
      </c>
      <c r="I16" s="42" t="n">
        <f aca="false">SUM(I9:I15)</f>
        <v>800</v>
      </c>
      <c r="J16" s="42" t="n">
        <f aca="false">SUM(J9:J15)</f>
        <v>13200</v>
      </c>
      <c r="K16" s="42" t="n">
        <f aca="false">SUM(K9:K15)</f>
        <v>20200</v>
      </c>
      <c r="L16" s="42" t="n">
        <f aca="false">SUM(L9:L15)</f>
        <v>6700</v>
      </c>
      <c r="M16" s="42" t="n">
        <f aca="false">SUM(M9:M15)</f>
        <v>5200</v>
      </c>
      <c r="N16" s="42" t="n">
        <f aca="false">SUM(N9:N15)</f>
        <v>6700</v>
      </c>
      <c r="O16" s="43" t="n">
        <f aca="false">SUM(B16:N16)</f>
        <v>127700</v>
      </c>
    </row>
    <row r="17" customFormat="false" ht="21" hidden="false" customHeight="true" outlineLevel="0" collapsed="false">
      <c r="A17" s="36" t="s">
        <v>79</v>
      </c>
      <c r="B17" s="37"/>
      <c r="C17" s="37"/>
      <c r="D17" s="37"/>
      <c r="E17" s="37"/>
      <c r="F17" s="37"/>
      <c r="G17" s="37"/>
      <c r="H17" s="37"/>
      <c r="I17" s="37"/>
      <c r="J17" s="37"/>
      <c r="K17" s="37"/>
      <c r="L17" s="37"/>
      <c r="M17" s="37"/>
      <c r="N17" s="37"/>
      <c r="O17" s="37"/>
    </row>
    <row r="18" customFormat="false" ht="21" hidden="false" customHeight="true" outlineLevel="0" collapsed="false">
      <c r="A18" s="38" t="s">
        <v>80</v>
      </c>
      <c r="B18" s="39" t="n">
        <v>6500</v>
      </c>
      <c r="C18" s="39"/>
      <c r="D18" s="39" t="n">
        <v>6500</v>
      </c>
      <c r="E18" s="39"/>
      <c r="F18" s="39" t="n">
        <v>6500</v>
      </c>
      <c r="G18" s="39"/>
      <c r="H18" s="39" t="n">
        <v>6500</v>
      </c>
      <c r="I18" s="39"/>
      <c r="J18" s="39" t="n">
        <v>6500</v>
      </c>
      <c r="K18" s="39"/>
      <c r="L18" s="39" t="n">
        <v>6500</v>
      </c>
      <c r="M18" s="39"/>
      <c r="N18" s="39" t="n">
        <v>6500</v>
      </c>
      <c r="O18" s="40" t="n">
        <f aca="false">SUM(B18:N18)</f>
        <v>45500</v>
      </c>
    </row>
    <row r="19" customFormat="false" ht="21" hidden="false" customHeight="true" outlineLevel="0" collapsed="false">
      <c r="A19" s="38" t="s">
        <v>81</v>
      </c>
      <c r="B19" s="39" t="n">
        <v>4000</v>
      </c>
      <c r="C19" s="39"/>
      <c r="D19" s="39"/>
      <c r="E19" s="39"/>
      <c r="F19" s="39" t="n">
        <v>4000</v>
      </c>
      <c r="G19" s="39"/>
      <c r="H19" s="39"/>
      <c r="I19" s="39"/>
      <c r="J19" s="39" t="n">
        <v>4000</v>
      </c>
      <c r="K19" s="39"/>
      <c r="L19" s="39"/>
      <c r="M19" s="39"/>
      <c r="N19" s="39" t="n">
        <v>4000</v>
      </c>
      <c r="O19" s="40" t="n">
        <f aca="false">SUM(B19:N19)</f>
        <v>16000</v>
      </c>
    </row>
    <row r="20" customFormat="false" ht="21" hidden="false" customHeight="true" outlineLevel="0" collapsed="false">
      <c r="A20" s="38" t="s">
        <v>82</v>
      </c>
      <c r="B20" s="39" t="n">
        <v>3200</v>
      </c>
      <c r="C20" s="39"/>
      <c r="D20" s="39"/>
      <c r="E20" s="39"/>
      <c r="F20" s="39" t="n">
        <v>3200</v>
      </c>
      <c r="G20" s="39"/>
      <c r="H20" s="39"/>
      <c r="I20" s="39"/>
      <c r="J20" s="39" t="n">
        <v>3200</v>
      </c>
      <c r="K20" s="39"/>
      <c r="L20" s="39"/>
      <c r="M20" s="39"/>
      <c r="N20" s="39" t="n">
        <v>3200</v>
      </c>
      <c r="O20" s="40" t="n">
        <f aca="false">SUM(B20:N20)</f>
        <v>12800</v>
      </c>
    </row>
    <row r="21" customFormat="false" ht="21" hidden="false" customHeight="true" outlineLevel="0" collapsed="false">
      <c r="A21" s="38" t="s">
        <v>83</v>
      </c>
      <c r="B21" s="39" t="n">
        <v>2400</v>
      </c>
      <c r="C21" s="39" t="n">
        <v>2400</v>
      </c>
      <c r="D21" s="39" t="n">
        <v>2400</v>
      </c>
      <c r="E21" s="39" t="n">
        <v>2400</v>
      </c>
      <c r="F21" s="39" t="n">
        <v>2400</v>
      </c>
      <c r="G21" s="39" t="n">
        <v>2400</v>
      </c>
      <c r="H21" s="39" t="n">
        <v>2400</v>
      </c>
      <c r="I21" s="39" t="n">
        <v>2400</v>
      </c>
      <c r="J21" s="39" t="n">
        <v>2400</v>
      </c>
      <c r="K21" s="39" t="n">
        <v>2400</v>
      </c>
      <c r="L21" s="39" t="n">
        <v>2400</v>
      </c>
      <c r="M21" s="39" t="n">
        <v>2400</v>
      </c>
      <c r="N21" s="39" t="n">
        <v>2400</v>
      </c>
      <c r="O21" s="40" t="n">
        <f aca="false">SUM(B21:N21)</f>
        <v>31200</v>
      </c>
    </row>
    <row r="22" customFormat="false" ht="21" hidden="false" customHeight="true" outlineLevel="0" collapsed="false">
      <c r="A22" s="38" t="s">
        <v>84</v>
      </c>
      <c r="B22" s="39"/>
      <c r="C22" s="39" t="n">
        <v>500</v>
      </c>
      <c r="D22" s="39"/>
      <c r="E22" s="39"/>
      <c r="F22" s="39"/>
      <c r="G22" s="39" t="n">
        <v>500</v>
      </c>
      <c r="H22" s="39"/>
      <c r="I22" s="39"/>
      <c r="J22" s="39"/>
      <c r="K22" s="39" t="n">
        <v>500</v>
      </c>
      <c r="L22" s="39"/>
      <c r="M22" s="39"/>
      <c r="N22" s="39"/>
      <c r="O22" s="40" t="n">
        <f aca="false">SUM(B22:N22)</f>
        <v>1500</v>
      </c>
    </row>
    <row r="23" customFormat="false" ht="21" hidden="false" customHeight="true" outlineLevel="0" collapsed="false">
      <c r="A23" s="38" t="s">
        <v>85</v>
      </c>
      <c r="B23" s="39" t="n">
        <v>450</v>
      </c>
      <c r="C23" s="39"/>
      <c r="D23" s="39"/>
      <c r="E23" s="39"/>
      <c r="F23" s="39" t="n">
        <v>450</v>
      </c>
      <c r="G23" s="39"/>
      <c r="H23" s="39"/>
      <c r="I23" s="39"/>
      <c r="J23" s="39" t="n">
        <v>450</v>
      </c>
      <c r="K23" s="39"/>
      <c r="L23" s="39"/>
      <c r="M23" s="39"/>
      <c r="N23" s="39" t="n">
        <v>450</v>
      </c>
      <c r="O23" s="40" t="n">
        <f aca="false">SUM(B23:N23)</f>
        <v>1800</v>
      </c>
    </row>
    <row r="24" customFormat="false" ht="21" hidden="false" customHeight="true" outlineLevel="0" collapsed="false">
      <c r="A24" s="38" t="s">
        <v>86</v>
      </c>
      <c r="B24" s="39"/>
      <c r="C24" s="39"/>
      <c r="D24" s="39"/>
      <c r="E24" s="39"/>
      <c r="F24" s="39"/>
      <c r="G24" s="39" t="n">
        <v>2600</v>
      </c>
      <c r="H24" s="39"/>
      <c r="I24" s="39"/>
      <c r="J24" s="39"/>
      <c r="K24" s="39"/>
      <c r="L24" s="39"/>
      <c r="M24" s="39"/>
      <c r="N24" s="39"/>
      <c r="O24" s="40" t="n">
        <f aca="false">SUM(B24:N24)</f>
        <v>2600</v>
      </c>
    </row>
    <row r="25" customFormat="false" ht="21" hidden="false" customHeight="true" outlineLevel="0" collapsed="false">
      <c r="A25" s="38" t="s">
        <v>87</v>
      </c>
      <c r="B25" s="39"/>
      <c r="C25" s="39"/>
      <c r="D25" s="39"/>
      <c r="E25" s="39"/>
      <c r="F25" s="39" t="n">
        <v>4800</v>
      </c>
      <c r="G25" s="39"/>
      <c r="H25" s="39"/>
      <c r="I25" s="39"/>
      <c r="J25" s="39" t="n">
        <v>9800</v>
      </c>
      <c r="K25" s="39"/>
      <c r="L25" s="39"/>
      <c r="M25" s="39"/>
      <c r="N25" s="39"/>
      <c r="O25" s="40" t="n">
        <f aca="false">SUM(B25:N25)</f>
        <v>14600</v>
      </c>
    </row>
    <row r="26" customFormat="false" ht="21" hidden="false" customHeight="true" outlineLevel="0" collapsed="false">
      <c r="A26" s="38" t="s">
        <v>88</v>
      </c>
      <c r="B26" s="39"/>
      <c r="C26" s="39" t="n">
        <v>1150</v>
      </c>
      <c r="D26" s="39"/>
      <c r="E26" s="39"/>
      <c r="F26" s="39"/>
      <c r="G26" s="39" t="n">
        <v>1150</v>
      </c>
      <c r="H26" s="39"/>
      <c r="I26" s="39"/>
      <c r="J26" s="39"/>
      <c r="K26" s="39" t="n">
        <v>1150</v>
      </c>
      <c r="L26" s="39"/>
      <c r="M26" s="39"/>
      <c r="N26" s="39"/>
      <c r="O26" s="40" t="n">
        <f aca="false">SUM(B26:N26)</f>
        <v>3450</v>
      </c>
    </row>
    <row r="27" customFormat="false" ht="21" hidden="false" customHeight="true" outlineLevel="0" collapsed="false">
      <c r="A27" s="38" t="s">
        <v>89</v>
      </c>
      <c r="B27" s="39"/>
      <c r="C27" s="39"/>
      <c r="D27" s="39"/>
      <c r="E27" s="39"/>
      <c r="F27" s="39"/>
      <c r="G27" s="39"/>
      <c r="H27" s="39" t="n">
        <v>6000</v>
      </c>
      <c r="I27" s="39"/>
      <c r="J27" s="39"/>
      <c r="K27" s="39"/>
      <c r="L27" s="39"/>
      <c r="M27" s="39"/>
      <c r="N27" s="39"/>
      <c r="O27" s="40" t="n">
        <f aca="false">SUM(B27:N27)</f>
        <v>6000</v>
      </c>
    </row>
    <row r="28" customFormat="false" ht="21" hidden="false" customHeight="true" outlineLevel="0" collapsed="false">
      <c r="A28" s="38" t="s">
        <v>90</v>
      </c>
      <c r="B28" s="39"/>
      <c r="C28" s="39"/>
      <c r="D28" s="39"/>
      <c r="E28" s="39"/>
      <c r="F28" s="39"/>
      <c r="G28" s="39"/>
      <c r="H28" s="39"/>
      <c r="I28" s="39"/>
      <c r="J28" s="39"/>
      <c r="K28" s="39"/>
      <c r="L28" s="39" t="n">
        <v>1800</v>
      </c>
      <c r="M28" s="39"/>
      <c r="N28" s="39"/>
      <c r="O28" s="40" t="n">
        <f aca="false">SUM(B28:N28)</f>
        <v>1800</v>
      </c>
    </row>
    <row r="29" customFormat="false" ht="21" hidden="false" customHeight="true" outlineLevel="0" collapsed="false">
      <c r="A29" s="38" t="s">
        <v>91</v>
      </c>
      <c r="B29" s="39"/>
      <c r="C29" s="39"/>
      <c r="D29" s="39"/>
      <c r="E29" s="39"/>
      <c r="F29" s="39"/>
      <c r="G29" s="39"/>
      <c r="H29" s="39"/>
      <c r="I29" s="39"/>
      <c r="J29" s="39"/>
      <c r="K29" s="39"/>
      <c r="L29" s="39"/>
      <c r="M29" s="39"/>
      <c r="N29" s="39"/>
      <c r="O29" s="40" t="n">
        <f aca="false">SUM(B29:N29)</f>
        <v>0</v>
      </c>
    </row>
    <row r="30" customFormat="false" ht="21" hidden="false" customHeight="true" outlineLevel="0" collapsed="false">
      <c r="A30" s="41" t="s">
        <v>92</v>
      </c>
      <c r="B30" s="42" t="n">
        <f aca="false">SUM(B18:B29)</f>
        <v>16550</v>
      </c>
      <c r="C30" s="42" t="n">
        <f aca="false">SUM(C18:C29)</f>
        <v>4050</v>
      </c>
      <c r="D30" s="42" t="n">
        <f aca="false">SUM(D18:D29)</f>
        <v>8900</v>
      </c>
      <c r="E30" s="42" t="n">
        <f aca="false">SUM(E18:E29)</f>
        <v>2400</v>
      </c>
      <c r="F30" s="42" t="n">
        <f aca="false">SUM(F18:F29)</f>
        <v>21350</v>
      </c>
      <c r="G30" s="42" t="n">
        <f aca="false">SUM(G18:G29)</f>
        <v>6650</v>
      </c>
      <c r="H30" s="42" t="n">
        <f aca="false">SUM(H18:H29)</f>
        <v>14900</v>
      </c>
      <c r="I30" s="42" t="n">
        <f aca="false">SUM(I18:I29)</f>
        <v>2400</v>
      </c>
      <c r="J30" s="42" t="n">
        <f aca="false">SUM(J18:J29)</f>
        <v>26350</v>
      </c>
      <c r="K30" s="42" t="n">
        <f aca="false">SUM(K18:K29)</f>
        <v>4050</v>
      </c>
      <c r="L30" s="42" t="n">
        <f aca="false">SUM(L18:L29)</f>
        <v>10700</v>
      </c>
      <c r="M30" s="42" t="n">
        <f aca="false">SUM(M18:M29)</f>
        <v>2400</v>
      </c>
      <c r="N30" s="42" t="n">
        <f aca="false">SUM(N18:N29)</f>
        <v>16550</v>
      </c>
      <c r="O30" s="43" t="n">
        <f aca="false">SUM(B30:N30)</f>
        <v>137250</v>
      </c>
    </row>
    <row r="31" customFormat="false" ht="7.5" hidden="false" customHeight="true" outlineLevel="0" collapsed="false"/>
    <row r="32" customFormat="false" ht="21" hidden="false" customHeight="true" outlineLevel="0" collapsed="false">
      <c r="A32" s="33" t="s">
        <v>93</v>
      </c>
      <c r="B32" s="44" t="n">
        <f aca="false">B16-B30</f>
        <v>-9850</v>
      </c>
      <c r="C32" s="44" t="n">
        <f aca="false">C16-C30</f>
        <v>16150</v>
      </c>
      <c r="D32" s="44" t="n">
        <f aca="false">D16-D30</f>
        <v>-2200</v>
      </c>
      <c r="E32" s="44" t="n">
        <f aca="false">E16-E30</f>
        <v>6300</v>
      </c>
      <c r="F32" s="44" t="n">
        <f aca="false">F16-F30</f>
        <v>-14250</v>
      </c>
      <c r="G32" s="44" t="n">
        <f aca="false">G16-G30</f>
        <v>13550</v>
      </c>
      <c r="H32" s="44" t="n">
        <f aca="false">H16-H30</f>
        <v>-9600</v>
      </c>
      <c r="I32" s="44" t="n">
        <f aca="false">I16-I30</f>
        <v>-1600</v>
      </c>
      <c r="J32" s="44" t="n">
        <f aca="false">J16-J30</f>
        <v>-13150</v>
      </c>
      <c r="K32" s="44" t="n">
        <f aca="false">K16-K30</f>
        <v>16150</v>
      </c>
      <c r="L32" s="44" t="n">
        <f aca="false">L16-L30</f>
        <v>-4000</v>
      </c>
      <c r="M32" s="44" t="n">
        <f aca="false">M16-M30</f>
        <v>2800</v>
      </c>
      <c r="N32" s="44" t="n">
        <f aca="false">N16-N30</f>
        <v>-9850</v>
      </c>
      <c r="O32" s="45" t="n">
        <f aca="false">O16-O30</f>
        <v>-9550</v>
      </c>
    </row>
    <row r="33" customFormat="false" ht="21" hidden="false" customHeight="true" outlineLevel="0" collapsed="false">
      <c r="A33" s="46" t="s">
        <v>94</v>
      </c>
      <c r="B33" s="47" t="n">
        <f aca="false">B7+B32</f>
        <v>18150</v>
      </c>
      <c r="C33" s="47" t="n">
        <f aca="false">C7+C32</f>
        <v>34300</v>
      </c>
      <c r="D33" s="47" t="n">
        <f aca="false">D7+D32</f>
        <v>32100</v>
      </c>
      <c r="E33" s="47" t="n">
        <f aca="false">E7+E32</f>
        <v>38400</v>
      </c>
      <c r="F33" s="47" t="n">
        <f aca="false">F7+F32</f>
        <v>24150</v>
      </c>
      <c r="G33" s="47" t="n">
        <f aca="false">G7+G32</f>
        <v>37700</v>
      </c>
      <c r="H33" s="47" t="n">
        <f aca="false">H7+H32</f>
        <v>28100</v>
      </c>
      <c r="I33" s="47" t="n">
        <f aca="false">I7+I32</f>
        <v>26500</v>
      </c>
      <c r="J33" s="47" t="n">
        <f aca="false">J7+J32</f>
        <v>13350</v>
      </c>
      <c r="K33" s="47" t="n">
        <f aca="false">K7+K32</f>
        <v>29500</v>
      </c>
      <c r="L33" s="47" t="n">
        <f aca="false">L7+L32</f>
        <v>25500</v>
      </c>
      <c r="M33" s="47" t="n">
        <f aca="false">M7+M32</f>
        <v>28300</v>
      </c>
      <c r="N33" s="47" t="n">
        <f aca="false">N7+N32</f>
        <v>18450</v>
      </c>
      <c r="O33" s="48" t="n">
        <f aca="false">N33</f>
        <v>18450</v>
      </c>
    </row>
    <row r="34" customFormat="false" ht="21" hidden="false" customHeight="true" outlineLevel="0" collapsed="false">
      <c r="A34" s="38" t="s">
        <v>55</v>
      </c>
      <c r="B34" s="49" t="n">
        <f aca="false">$H$4</f>
        <v>15000</v>
      </c>
      <c r="C34" s="49" t="n">
        <f aca="false">$H$4</f>
        <v>15000</v>
      </c>
      <c r="D34" s="49" t="n">
        <f aca="false">$H$4</f>
        <v>15000</v>
      </c>
      <c r="E34" s="49" t="n">
        <f aca="false">$H$4</f>
        <v>15000</v>
      </c>
      <c r="F34" s="49" t="n">
        <f aca="false">$H$4</f>
        <v>15000</v>
      </c>
      <c r="G34" s="49" t="n">
        <f aca="false">$H$4</f>
        <v>15000</v>
      </c>
      <c r="H34" s="49" t="n">
        <f aca="false">$H$4</f>
        <v>15000</v>
      </c>
      <c r="I34" s="49" t="n">
        <f aca="false">$H$4</f>
        <v>15000</v>
      </c>
      <c r="J34" s="49" t="n">
        <f aca="false">$H$4</f>
        <v>15000</v>
      </c>
      <c r="K34" s="49" t="n">
        <f aca="false">$H$4</f>
        <v>15000</v>
      </c>
      <c r="L34" s="49" t="n">
        <f aca="false">$H$4</f>
        <v>15000</v>
      </c>
      <c r="M34" s="49" t="n">
        <f aca="false">$H$4</f>
        <v>15000</v>
      </c>
      <c r="N34" s="49" t="n">
        <f aca="false">$H$4</f>
        <v>15000</v>
      </c>
      <c r="O34" s="35"/>
    </row>
    <row r="35" customFormat="false" ht="21" hidden="false" customHeight="true" outlineLevel="0" collapsed="false">
      <c r="A35" s="33" t="s">
        <v>95</v>
      </c>
      <c r="B35" s="44" t="n">
        <f aca="false">B33-B34</f>
        <v>3150</v>
      </c>
      <c r="C35" s="44" t="n">
        <f aca="false">C33-C34</f>
        <v>19300</v>
      </c>
      <c r="D35" s="44" t="n">
        <f aca="false">D33-D34</f>
        <v>17100</v>
      </c>
      <c r="E35" s="44" t="n">
        <f aca="false">E33-E34</f>
        <v>23400</v>
      </c>
      <c r="F35" s="44" t="n">
        <f aca="false">F33-F34</f>
        <v>9150</v>
      </c>
      <c r="G35" s="44" t="n">
        <f aca="false">G33-G34</f>
        <v>22700</v>
      </c>
      <c r="H35" s="44" t="n">
        <f aca="false">H33-H34</f>
        <v>13100</v>
      </c>
      <c r="I35" s="44" t="n">
        <f aca="false">I33-I34</f>
        <v>11500</v>
      </c>
      <c r="J35" s="44" t="n">
        <f aca="false">J33-J34</f>
        <v>-1650</v>
      </c>
      <c r="K35" s="44" t="n">
        <f aca="false">K33-K34</f>
        <v>14500</v>
      </c>
      <c r="L35" s="44" t="n">
        <f aca="false">L33-L34</f>
        <v>10500</v>
      </c>
      <c r="M35" s="44" t="n">
        <f aca="false">M33-M34</f>
        <v>13300</v>
      </c>
      <c r="N35" s="44" t="n">
        <f aca="false">N33-N34</f>
        <v>3450</v>
      </c>
      <c r="O35" s="45"/>
    </row>
    <row r="36" customFormat="false" ht="21" hidden="false" customHeight="true" outlineLevel="0" collapsed="false">
      <c r="A36" s="38" t="s">
        <v>96</v>
      </c>
      <c r="B36" s="50" t="n">
        <f aca="false">IF($O$30&gt;0,MAX(0,B33)/($O$30/COLUMNS($B$5:$N$5)),"n/a")</f>
        <v>1.71912568306011</v>
      </c>
      <c r="C36" s="50" t="n">
        <f aca="false">IF($O$30&gt;0,MAX(0,C33)/($O$30/COLUMNS($B$5:$N$5)),"n/a")</f>
        <v>3.2488160291439</v>
      </c>
      <c r="D36" s="50" t="n">
        <f aca="false">IF($O$30&gt;0,MAX(0,D33)/($O$30/COLUMNS($B$5:$N$5)),"n/a")</f>
        <v>3.04043715846995</v>
      </c>
      <c r="E36" s="50" t="n">
        <f aca="false">IF($O$30&gt;0,MAX(0,E33)/($O$30/COLUMNS($B$5:$N$5)),"n/a")</f>
        <v>3.63715846994536</v>
      </c>
      <c r="F36" s="50" t="n">
        <f aca="false">IF($O$30&gt;0,MAX(0,F33)/($O$30/COLUMNS($B$5:$N$5)),"n/a")</f>
        <v>2.28743169398907</v>
      </c>
      <c r="G36" s="50" t="n">
        <f aca="false">IF($O$30&gt;0,MAX(0,G33)/($O$30/COLUMNS($B$5:$N$5)),"n/a")</f>
        <v>3.57085610200364</v>
      </c>
      <c r="H36" s="50" t="n">
        <f aca="false">IF($O$30&gt;0,MAX(0,H33)/($O$30/COLUMNS($B$5:$N$5)),"n/a")</f>
        <v>2.6615664845173</v>
      </c>
      <c r="I36" s="50" t="n">
        <f aca="false">IF($O$30&gt;0,MAX(0,I33)/($O$30/COLUMNS($B$5:$N$5)),"n/a")</f>
        <v>2.51001821493625</v>
      </c>
      <c r="J36" s="50" t="n">
        <f aca="false">IF($O$30&gt;0,MAX(0,J33)/($O$30/COLUMNS($B$5:$N$5)),"n/a")</f>
        <v>1.26448087431694</v>
      </c>
      <c r="K36" s="50" t="n">
        <f aca="false">IF($O$30&gt;0,MAX(0,K33)/($O$30/COLUMNS($B$5:$N$5)),"n/a")</f>
        <v>2.79417122040073</v>
      </c>
      <c r="L36" s="50" t="n">
        <f aca="false">IF($O$30&gt;0,MAX(0,L33)/($O$30/COLUMNS($B$5:$N$5)),"n/a")</f>
        <v>2.41530054644809</v>
      </c>
      <c r="M36" s="50" t="n">
        <f aca="false">IF($O$30&gt;0,MAX(0,M33)/($O$30/COLUMNS($B$5:$N$5)),"n/a")</f>
        <v>2.68051001821494</v>
      </c>
      <c r="N36" s="50" t="n">
        <f aca="false">IF($O$30&gt;0,MAX(0,N33)/($O$30/COLUMNS($B$5:$N$5)),"n/a")</f>
        <v>1.74754098360656</v>
      </c>
      <c r="O36" s="51"/>
    </row>
    <row r="37" customFormat="false" ht="21" hidden="false" customHeight="true" outlineLevel="0" collapsed="false">
      <c r="A37" s="52" t="s">
        <v>97</v>
      </c>
      <c r="B37" s="53" t="n">
        <f aca="false">IF(B35&lt;0,1,0)</f>
        <v>0</v>
      </c>
      <c r="C37" s="53" t="n">
        <f aca="false">IF(C35&lt;0,1,0)</f>
        <v>0</v>
      </c>
      <c r="D37" s="53" t="n">
        <f aca="false">IF(D35&lt;0,1,0)</f>
        <v>0</v>
      </c>
      <c r="E37" s="53" t="n">
        <f aca="false">IF(E35&lt;0,1,0)</f>
        <v>0</v>
      </c>
      <c r="F37" s="53" t="n">
        <f aca="false">IF(F35&lt;0,1,0)</f>
        <v>0</v>
      </c>
      <c r="G37" s="53" t="n">
        <f aca="false">IF(G35&lt;0,1,0)</f>
        <v>0</v>
      </c>
      <c r="H37" s="53" t="n">
        <f aca="false">IF(H35&lt;0,1,0)</f>
        <v>0</v>
      </c>
      <c r="I37" s="53" t="n">
        <f aca="false">IF(I35&lt;0,1,0)</f>
        <v>0</v>
      </c>
      <c r="J37" s="53" t="n">
        <f aca="false">IF(J35&lt;0,1,0)</f>
        <v>1</v>
      </c>
      <c r="K37" s="53" t="n">
        <f aca="false">IF(K35&lt;0,1,0)</f>
        <v>0</v>
      </c>
      <c r="L37" s="53" t="n">
        <f aca="false">IF(L35&lt;0,1,0)</f>
        <v>0</v>
      </c>
      <c r="M37" s="53" t="n">
        <f aca="false">IF(M35&lt;0,1,0)</f>
        <v>0</v>
      </c>
      <c r="N37" s="53" t="n">
        <f aca="false">IF(N35&lt;0,1,0)</f>
        <v>0</v>
      </c>
      <c r="O37" s="54" t="n">
        <f aca="false">SUM(B37:N37)</f>
        <v>1</v>
      </c>
    </row>
    <row r="38" customFormat="false" ht="27.75" hidden="false" customHeight="true" outlineLevel="0" collapsed="false">
      <c r="A38" s="55" t="s">
        <v>98</v>
      </c>
      <c r="B38" s="55"/>
      <c r="C38" s="55"/>
      <c r="D38" s="55"/>
      <c r="E38" s="55"/>
      <c r="F38" s="55"/>
      <c r="G38" s="55"/>
      <c r="H38" s="55"/>
      <c r="I38" s="55"/>
      <c r="J38" s="55"/>
      <c r="K38" s="55"/>
      <c r="L38" s="55"/>
      <c r="M38" s="55"/>
      <c r="N38" s="55"/>
      <c r="O38" s="55"/>
    </row>
    <row r="40" customFormat="false" ht="24" hidden="false" customHeight="true" outlineLevel="0" collapsed="false">
      <c r="A40" s="5" t="s">
        <v>131</v>
      </c>
      <c r="B40" s="5"/>
      <c r="C40" s="5"/>
      <c r="D40" s="5"/>
      <c r="E40" s="5"/>
      <c r="F40" s="5"/>
      <c r="G40" s="5"/>
      <c r="H40" s="5"/>
      <c r="I40" s="5"/>
      <c r="J40" s="5"/>
      <c r="K40" s="5"/>
      <c r="L40" s="5"/>
      <c r="M40" s="5"/>
      <c r="N40" s="5"/>
      <c r="O40" s="5"/>
    </row>
    <row r="41" customFormat="false" ht="30" hidden="false" customHeight="true" outlineLevel="0" collapsed="false">
      <c r="A41" s="71" t="str">
        <f aca="false">"Lowest closing cash is "&amp;IF((MIN(B33:N33))&lt;0,"-","")&amp;Inputs!$C$16&amp;TEXT(ABS(MIN(B33:N33)),"#,##0")&amp;" in week "&amp;MATCH(MIN(B33:N33),B33:N33,0)&amp;"."&amp;IF(COUNTIF(B37:N37,1)&gt;0," Cash dips below the buffer in week "&amp;MATCH(1,B37:N37,0)&amp;". This is the moment to look at timing of receipts and payments.","")</f>
        <v>Lowest closing cash is NZ$13,350 in week 9. Cash dips below the buffer in week 9. This is the moment to look at timing of receipts and payments.</v>
      </c>
      <c r="B41" s="71"/>
      <c r="C41" s="71"/>
      <c r="D41" s="71"/>
      <c r="E41" s="71"/>
      <c r="F41" s="71"/>
      <c r="G41" s="71"/>
      <c r="H41" s="71"/>
      <c r="I41" s="71"/>
      <c r="J41" s="71"/>
      <c r="K41" s="71"/>
      <c r="L41" s="71"/>
      <c r="M41" s="71"/>
      <c r="N41" s="71"/>
      <c r="O41" s="71"/>
    </row>
    <row r="42" customFormat="false" ht="30" hidden="false" customHeight="true" outlineLevel="0" collapsed="false">
      <c r="A42" s="72" t="str">
        <f aca="false">"One stream (stream 1) makes up "&amp;TEXT(O9/O16,"0%")&amp;" of receipts, and all of it lands in just three weeks. Payroll, rent, owner drawings and a large tax payment all land in week 9, which is what pulls cash down."</f>
        <v>One stream (stream 1) makes up 42% of receipts, and all of it lands in just three weeks. Payroll, rent, owner drawings and a large tax payment all land in week 9, which is what pulls cash down.</v>
      </c>
      <c r="B42" s="72"/>
      <c r="C42" s="72"/>
      <c r="D42" s="72"/>
      <c r="E42" s="72"/>
      <c r="F42" s="72"/>
      <c r="G42" s="72"/>
      <c r="H42" s="72"/>
      <c r="I42" s="72"/>
      <c r="J42" s="72"/>
      <c r="K42" s="72"/>
      <c r="L42" s="72"/>
      <c r="M42" s="72"/>
      <c r="N42" s="72"/>
      <c r="O42" s="72"/>
    </row>
    <row r="43" customFormat="false" ht="30" hidden="false" customHeight="true" outlineLevel="0" collapsed="false">
      <c r="A43" s="72" t="str">
        <f aca="false">"Try it: change stream 1 in week 6 to a later week and watch the closing cash line and headroom row respond. Then open the Inputs sheet and start your own."</f>
        <v>Try it: change stream 1 in week 6 to a later week and watch the closing cash line and headroom row respond. Then open the Inputs sheet and start your own.</v>
      </c>
      <c r="B43" s="72"/>
      <c r="C43" s="72"/>
      <c r="D43" s="72"/>
      <c r="E43" s="72"/>
      <c r="F43" s="72"/>
      <c r="G43" s="72"/>
      <c r="H43" s="72"/>
      <c r="I43" s="72"/>
      <c r="J43" s="72"/>
      <c r="K43" s="72"/>
      <c r="L43" s="72"/>
      <c r="M43" s="72"/>
      <c r="N43" s="72"/>
      <c r="O43" s="72"/>
    </row>
  </sheetData>
  <mergeCells count="8">
    <mergeCell ref="C4:D4"/>
    <mergeCell ref="F4:G4"/>
    <mergeCell ref="I4:O4"/>
    <mergeCell ref="A38:O38"/>
    <mergeCell ref="A40:O40"/>
    <mergeCell ref="A41:O41"/>
    <mergeCell ref="A42:O42"/>
    <mergeCell ref="A43:O43"/>
  </mergeCells>
  <conditionalFormatting sqref="B35:N35">
    <cfRule type="expression" priority="2" aboveAverage="0" equalAverage="0" bottom="0" percent="0" rank="0" text="" dxfId="0">
      <formula>B35&lt;0</formula>
    </cfRule>
    <cfRule type="expression" priority="3" aboveAverage="0" equalAverage="0" bottom="0" percent="0" rank="0" text="" dxfId="1">
      <formula>B35&gt;=0</formula>
    </cfRule>
  </conditionalFormatting>
  <conditionalFormatting sqref="B36:N36">
    <cfRule type="expression" priority="4" aboveAverage="0" equalAverage="0" bottom="0" percent="0" rank="0" text="" dxfId="2">
      <formula>AND(ISNUMBER(B36),B36&lt;4)</formula>
    </cfRule>
  </conditionalFormatting>
  <conditionalFormatting sqref="E4 H4 B7:O7 B9:O9 B10:O10 B11:O11 B12:O12 B13:O13 B14:O14 B15:O15 B16:O16 B18:O18 B19:O19 B20:O20 B21:O21 B22:O22 B23:O23 B24:O24 B25:O25 B26:O26 B27:O27 B28:O28 B29:O29 B30:O30 B32:O32 B33:O33 B34:O34 B35:O35">
    <cfRule type="expression" dxfId="5" priority="200">
      <formula>Inputs!$C$10="NZD"</formula>
    </cfRule>
  </conditionalFormatting>
  <conditionalFormatting sqref="E4 H4 B7:O7 B9:O9 B10:O10 B11:O11 B12:O12 B13:O13 B14:O14 B15:O15 B16:O16 B18:O18 B19:O19 B20:O20 B21:O21 B22:O22 B23:O23 B24:O24 B25:O25 B26:O26 B27:O27 B28:O28 B29:O29 B30:O30 B32:O32 B33:O33 B34:O34 B35:O35">
    <cfRule type="expression" dxfId="8" priority="201">
      <formula>Inputs!$C$10="AUD"</formula>
    </cfRule>
  </conditionalFormatting>
  <conditionalFormatting sqref="E4 H4 B7:O7 B9:O9 B10:O10 B11:O11 B12:O12 B13:O13 B14:O14 B15:O15 B16:O16 B18:O18 B19:O19 B20:O20 B21:O21 B22:O22 B23:O23 B24:O24 B25:O25 B26:O26 B27:O27 B28:O28 B29:O29 B30:O30 B32:O32 B33:O33 B34:O34 B35:O35">
    <cfRule type="expression" dxfId="11" priority="202">
      <formula>Inputs!$C$10="USD"</formula>
    </cfRule>
  </conditionalFormatting>
  <conditionalFormatting sqref="E4 H4 B7:O7 B9:O9 B10:O10 B11:O11 B12:O12 B13:O13 B14:O14 B15:O15 B16:O16 B18:O18 B19:O19 B20:O20 B21:O21 B22:O22 B23:O23 B24:O24 B25:O25 B26:O26 B27:O27 B28:O28 B29:O29 B30:O30 B32:O32 B33:O33 B34:O34 B35:O35">
    <cfRule type="expression" dxfId="14" priority="203">
      <formula>Inputs!$C$10="GBP"</formula>
    </cfRule>
  </conditionalFormatting>
  <dataValidations count="1">
    <dataValidation allowBlank="true" error="Please enter a number of zero or more. Enter payments as positive numbers." errorStyle="stop" errorTitle="Number needed" operator="greaterThanOrEqual" prompt="Enter a positive number, or leave blank." promptTitle="Amount" showDropDown="false" showErrorMessage="true" showInputMessage="true" sqref="B9:N15 B18:N29" type="decimal">
      <formula1>0</formula1>
      <formula2>0</formula2>
    </dataValidation>
  </dataValidations>
  <printOptions headings="false" gridLines="false" gridLinesSet="true" horizontalCentered="true" verticalCentered="false"/>
  <pageMargins left="0.4" right="0.4" top="0.5" bottom="0.5"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&amp;CNesko Partners | neskopartners.com | Confidential</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tabColor rgb="FF4A1521"/>
    <pageSetUpPr fitToPage="true"/>
  </sheetPr>
  <dimension ref="A1:D40"/>
  <sheetViews>
    <sheetView showFormulas="false" showGridLines="false" showRowColHeaders="true" showZeros="true" rightToLeft="false" tabSelected="false" showOutlineSymbols="true" defaultGridColor="true" view="normal" topLeftCell="A1" colorId="64" zoomScale="100" zoomScaleNormal="100" zoomScalePageLayoutView="100" workbookViewId="0">
      <selection pane="topLeft" activeCell="A1" activeCellId="0" sqref="A1"/>
    </sheetView>
  </sheetViews>
  <sheetFormatPr defaultColWidth="8.6796875" defaultRowHeight="15" zeroHeight="false" outlineLevelRow="0" outlineLevelCol="0"/>
  <cols>
    <col collapsed="false" customWidth="true" hidden="false" outlineLevel="0" max="1" min="1" style="0" width="3"/>
    <col collapsed="false" customWidth="true" hidden="false" outlineLevel="0" max="2" min="2" style="0" width="30"/>
    <col collapsed="false" customWidth="true" hidden="false" outlineLevel="0" max="3" min="3" style="0" width="84"/>
    <col collapsed="false" customWidth="true" hidden="false" outlineLevel="0" max="4" min="4" style="0" width="3"/>
  </cols>
  <sheetData>
    <row r="1" customFormat="false" ht="51.75" hidden="false" customHeight="true" outlineLevel="0" collapsed="false">
      <c r="A1" s="1"/>
      <c r="B1" s="2" t="s">
        <v>132</v>
      </c>
      <c r="C1" s="2"/>
      <c r="D1" s="1"/>
    </row>
    <row r="2" customFormat="false" ht="21.75" hidden="false" customHeight="true" outlineLevel="0" collapsed="false">
      <c r="A2" s="1"/>
      <c r="B2" s="3" t="s">
        <v>133</v>
      </c>
      <c r="C2" s="3"/>
      <c r="D2" s="1"/>
    </row>
    <row r="3" customFormat="false" ht="4.5" hidden="false" customHeight="true" outlineLevel="0" collapsed="false">
      <c r="A3" s="1"/>
      <c r="B3" s="4"/>
      <c r="C3" s="4"/>
      <c r="D3" s="1"/>
    </row>
    <row r="4" customFormat="false" ht="15" hidden="false" customHeight="false" outlineLevel="0" collapsed="false">
      <c r="A4" s="1"/>
      <c r="B4" s="1"/>
      <c r="C4" s="1"/>
      <c r="D4" s="1"/>
    </row>
    <row r="5" customFormat="false" ht="60" hidden="false" customHeight="true" outlineLevel="0" collapsed="false">
      <c r="A5" s="1"/>
      <c r="B5" s="73" t="s">
        <v>134</v>
      </c>
      <c r="C5" s="73"/>
      <c r="D5" s="1"/>
    </row>
    <row r="6" customFormat="false" ht="51.75" hidden="false" customHeight="true" outlineLevel="0" collapsed="false">
      <c r="A6" s="1"/>
      <c r="B6" s="6" t="s">
        <v>135</v>
      </c>
      <c r="C6" s="6"/>
      <c r="D6" s="1"/>
    </row>
    <row r="7" customFormat="false" ht="15" hidden="false" customHeight="false" outlineLevel="0" collapsed="false">
      <c r="A7" s="1"/>
      <c r="B7" s="1"/>
      <c r="C7" s="1"/>
      <c r="D7" s="1"/>
    </row>
    <row r="8" customFormat="false" ht="43.5" hidden="false" customHeight="true" outlineLevel="0" collapsed="false">
      <c r="A8" s="1"/>
      <c r="B8" s="74" t="s">
        <v>136</v>
      </c>
      <c r="C8" s="74"/>
      <c r="D8" s="1"/>
    </row>
    <row r="9" customFormat="false" ht="25.5" hidden="false" customHeight="true" outlineLevel="0" collapsed="false">
      <c r="A9" s="1"/>
      <c r="B9" s="75" t="s">
        <v>137</v>
      </c>
      <c r="C9" s="75"/>
      <c r="D9" s="1"/>
    </row>
    <row r="10" customFormat="false" ht="15" hidden="false" customHeight="false" outlineLevel="0" collapsed="false">
      <c r="A10" s="1"/>
      <c r="B10" s="1"/>
      <c r="C10" s="1"/>
      <c r="D10" s="1"/>
    </row>
    <row r="11" customFormat="false" ht="24" hidden="false" customHeight="true" outlineLevel="0" collapsed="false">
      <c r="A11" s="1"/>
      <c r="B11" s="5" t="s">
        <v>138</v>
      </c>
      <c r="C11" s="5"/>
      <c r="D11" s="1"/>
    </row>
    <row r="12" customFormat="false" ht="27.75" hidden="false" customHeight="true" outlineLevel="0" collapsed="false">
      <c r="A12" s="1"/>
      <c r="B12" s="76" t="s">
        <v>139</v>
      </c>
      <c r="C12" s="77" t="s">
        <v>140</v>
      </c>
      <c r="D12" s="1"/>
    </row>
    <row r="13" customFormat="false" ht="27.75" hidden="false" customHeight="true" outlineLevel="0" collapsed="false">
      <c r="A13" s="1"/>
      <c r="B13" s="76" t="s">
        <v>141</v>
      </c>
      <c r="C13" s="77" t="s">
        <v>142</v>
      </c>
      <c r="D13" s="1"/>
    </row>
    <row r="14" customFormat="false" ht="27.75" hidden="false" customHeight="true" outlineLevel="0" collapsed="false">
      <c r="A14" s="1"/>
      <c r="B14" s="76" t="s">
        <v>143</v>
      </c>
      <c r="C14" s="77" t="s">
        <v>144</v>
      </c>
      <c r="D14" s="1"/>
    </row>
    <row r="15" customFormat="false" ht="15" hidden="false" customHeight="false" outlineLevel="0" collapsed="false">
      <c r="A15" s="1"/>
      <c r="B15" s="1"/>
      <c r="C15" s="1"/>
      <c r="D15" s="1"/>
    </row>
    <row r="16" customFormat="false" ht="24" hidden="false" customHeight="true" outlineLevel="0" collapsed="false">
      <c r="A16" s="1"/>
      <c r="B16" s="5" t="s">
        <v>145</v>
      </c>
      <c r="C16" s="5"/>
      <c r="D16" s="1"/>
    </row>
    <row r="17" customFormat="false" ht="27.75" hidden="false" customHeight="true" outlineLevel="0" collapsed="false">
      <c r="A17" s="1"/>
      <c r="B17" s="78" t="s">
        <v>146</v>
      </c>
      <c r="C17" s="79" t="s">
        <v>147</v>
      </c>
      <c r="D17" s="1"/>
    </row>
    <row r="18" customFormat="false" ht="15" hidden="false" customHeight="false" outlineLevel="0" collapsed="false">
      <c r="A18" s="1"/>
      <c r="B18" s="1"/>
      <c r="C18" s="1"/>
      <c r="D18" s="1"/>
    </row>
    <row r="19" customFormat="false" ht="30" hidden="false" customHeight="true" outlineLevel="0" collapsed="false">
      <c r="A19" s="1"/>
      <c r="B19" s="24" t="s">
        <v>148</v>
      </c>
      <c r="C19" s="24"/>
      <c r="D19" s="1"/>
    </row>
    <row r="20" customFormat="false" ht="15" hidden="false" customHeight="false" outlineLevel="0" collapsed="false">
      <c r="A20" s="1"/>
      <c r="B20" s="1"/>
      <c r="C20" s="1"/>
      <c r="D20" s="1"/>
    </row>
    <row r="21" customFormat="false" ht="15" hidden="false" customHeight="false" outlineLevel="0" collapsed="false">
      <c r="A21" s="1"/>
      <c r="B21" s="1"/>
      <c r="C21" s="1"/>
      <c r="D21" s="1"/>
    </row>
    <row r="22" customFormat="false" ht="15" hidden="false" customHeight="false" outlineLevel="0" collapsed="false">
      <c r="A22" s="1"/>
      <c r="B22" s="1"/>
      <c r="C22" s="1"/>
      <c r="D22" s="1"/>
    </row>
    <row r="23" customFormat="false" ht="15" hidden="false" customHeight="false" outlineLevel="0" collapsed="false">
      <c r="A23" s="1"/>
      <c r="B23" s="1"/>
      <c r="C23" s="1"/>
      <c r="D23" s="1"/>
    </row>
    <row r="24" customFormat="false" ht="15" hidden="false" customHeight="false" outlineLevel="0" collapsed="false">
      <c r="A24" s="1"/>
      <c r="B24" s="1"/>
      <c r="C24" s="1"/>
      <c r="D24" s="1"/>
    </row>
    <row r="25" customFormat="false" ht="15" hidden="false" customHeight="false" outlineLevel="0" collapsed="false">
      <c r="A25" s="1"/>
      <c r="B25" s="1"/>
      <c r="C25" s="1"/>
      <c r="D25" s="1"/>
    </row>
    <row r="26" customFormat="false" ht="15" hidden="false" customHeight="false" outlineLevel="0" collapsed="false">
      <c r="A26" s="1"/>
      <c r="B26" s="1"/>
      <c r="C26" s="1"/>
      <c r="D26" s="1"/>
    </row>
    <row r="27" customFormat="false" ht="15" hidden="false" customHeight="false" outlineLevel="0" collapsed="false">
      <c r="A27" s="1"/>
      <c r="B27" s="1"/>
      <c r="C27" s="1"/>
      <c r="D27" s="1"/>
    </row>
    <row r="28" customFormat="false" ht="15" hidden="false" customHeight="false" outlineLevel="0" collapsed="false">
      <c r="A28" s="1"/>
      <c r="B28" s="1"/>
      <c r="C28" s="1"/>
      <c r="D28" s="1"/>
    </row>
    <row r="29" customFormat="false" ht="15" hidden="false" customHeight="false" outlineLevel="0" collapsed="false">
      <c r="A29" s="1"/>
      <c r="B29" s="1"/>
      <c r="C29" s="1"/>
      <c r="D29" s="1"/>
    </row>
    <row r="30" customFormat="false" ht="15" hidden="false" customHeight="false" outlineLevel="0" collapsed="false">
      <c r="A30" s="1"/>
      <c r="B30" s="1"/>
      <c r="C30" s="1"/>
      <c r="D30" s="1"/>
    </row>
    <row r="31" customFormat="false" ht="15" hidden="false" customHeight="false" outlineLevel="0" collapsed="false">
      <c r="A31" s="1"/>
      <c r="B31" s="1"/>
      <c r="C31" s="1"/>
      <c r="D31" s="1"/>
    </row>
    <row r="32" customFormat="false" ht="15" hidden="false" customHeight="false" outlineLevel="0" collapsed="false">
      <c r="A32" s="1"/>
      <c r="B32" s="1"/>
      <c r="C32" s="1"/>
      <c r="D32" s="1"/>
    </row>
    <row r="33" customFormat="false" ht="15" hidden="false" customHeight="false" outlineLevel="0" collapsed="false">
      <c r="A33" s="1"/>
      <c r="B33" s="1"/>
      <c r="C33" s="1"/>
      <c r="D33" s="1"/>
    </row>
    <row r="34" customFormat="false" ht="15" hidden="false" customHeight="false" outlineLevel="0" collapsed="false">
      <c r="A34" s="1"/>
      <c r="B34" s="1"/>
      <c r="C34" s="1"/>
      <c r="D34" s="1"/>
    </row>
    <row r="35" customFormat="false" ht="15" hidden="false" customHeight="false" outlineLevel="0" collapsed="false">
      <c r="A35" s="1"/>
      <c r="B35" s="1"/>
      <c r="C35" s="1"/>
      <c r="D35" s="1"/>
    </row>
    <row r="36" customFormat="false" ht="15" hidden="false" customHeight="false" outlineLevel="0" collapsed="false">
      <c r="A36" s="1"/>
      <c r="B36" s="1"/>
      <c r="C36" s="1"/>
      <c r="D36" s="1"/>
    </row>
    <row r="37" customFormat="false" ht="15" hidden="false" customHeight="false" outlineLevel="0" collapsed="false">
      <c r="A37" s="1"/>
      <c r="B37" s="1"/>
      <c r="C37" s="1"/>
      <c r="D37" s="1"/>
    </row>
    <row r="38" customFormat="false" ht="15" hidden="false" customHeight="false" outlineLevel="0" collapsed="false">
      <c r="A38" s="1"/>
      <c r="B38" s="1"/>
      <c r="C38" s="1"/>
      <c r="D38" s="1"/>
    </row>
    <row r="39" customFormat="false" ht="15" hidden="false" customHeight="false" outlineLevel="0" collapsed="false">
      <c r="A39" s="1"/>
      <c r="B39" s="1"/>
      <c r="C39" s="1"/>
      <c r="D39" s="1"/>
    </row>
    <row r="40" customFormat="false" ht="15" hidden="false" customHeight="false" outlineLevel="0" collapsed="false">
      <c r="A40" s="1"/>
      <c r="B40" s="1"/>
      <c r="C40" s="1"/>
      <c r="D40" s="1"/>
    </row>
  </sheetData>
  <mergeCells count="9">
    <mergeCell ref="B1:C1"/>
    <mergeCell ref="B2:C2"/>
    <mergeCell ref="B5:C5"/>
    <mergeCell ref="B6:C6"/>
    <mergeCell ref="B8:C8"/>
    <mergeCell ref="B9:C9"/>
    <mergeCell ref="B11:C11"/>
    <mergeCell ref="B16:C16"/>
    <mergeCell ref="B19:C19"/>
  </mergeCells>
  <hyperlinks>
    <hyperlink ref="B8" r:id="rId1" display="Book a confidential conversation"/>
    <hyperlink ref="C12" r:id="rId2" display="neskopartners.com/book-a-confidential-conversation/"/>
    <hyperlink ref="C13" r:id="rId3" display="Anita@neskopartners.com"/>
    <hyperlink ref="C14" r:id="rId4" display="+64 22 497 0421"/>
    <hyperlink ref="C17" r:id="rId5" display="A free ten-minute check: neskopartners.com/business-health-check/"/>
  </hyperlinks>
  <printOptions headings="false" gridLines="false" gridLinesSet="true" horizontalCentered="true" verticalCentered="false"/>
  <pageMargins left="0.4" right="0.4" top="0.5" bottom="0.5" header="0.511811023622047" footer="0.5"/>
  <pageSetup paperSize="9" scale="100" fitToWidth="1" fitToHeight="1" pageOrder="downThenOver" orientation="landscape" blackAndWhite="false" draft="false" cellComments="none" horizontalDpi="300" verticalDpi="300" copies="1"/>
  <headerFooter differentFirst="false" differentOddEven="false">
    <oddHeader/>
    <oddFooter>&amp;CNesko Partners | neskopartners.com | Confidential</oddFooter>
  </headerFooter>
</worksheet>
</file>

<file path=docProps/app.xml><?xml version="1.0" encoding="utf-8"?>
<Properties xmlns="http://schemas.openxmlformats.org/officeDocument/2006/extended-properties" xmlns:vt="http://schemas.openxmlformats.org/officeDocument/2006/docPropsVTypes">
  <Template/>
  <TotalTime>0</TotalTime>
  <Application>LibreOffice/24.2.7.2$Linux_X86_64 LibreOffice_project/420$Build-2</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2026-10-06T02:55:48Z</dcterms:created>
  <dc:creator>Nesko Partners</dc:creator>
  <dc:description/>
  <dc:language>en-US</dc:language>
  <cp:lastModifiedBy/>
  <dcterms:modified xsi:type="dcterms:W3CDTF">2026-10-06T15:55:50Z</dcterms:modified>
  <cp:revision>1</cp:revision>
  <dc:subject/>
  <dc:title>13-Week Cash Flow Planner</dc:title>
</cp:coreProperties>
</file>

<file path=docProps/custom.xml><?xml version="1.0" encoding="utf-8"?>
<Properties xmlns="http://schemas.openxmlformats.org/officeDocument/2006/custom-properties" xmlns:vt="http://schemas.openxmlformats.org/officeDocument/2006/docPropsVTypes"/>
</file>